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2405" activeTab="2"/>
  </bookViews>
  <sheets>
    <sheet name="I - BDI" sheetId="1" r:id="rId1"/>
    <sheet name="II - POB" sheetId="2" r:id="rId2"/>
    <sheet name="III - ES" sheetId="3" r:id="rId3"/>
  </sheets>
  <externalReferences>
    <externalReference r:id="rId6"/>
  </externalReferences>
  <definedNames>
    <definedName name="_xlnm.Print_Area" localSheetId="0">'I - BDI'!$B$2:$D$103</definedName>
    <definedName name="_xlnm.Print_Area" localSheetId="1">'II - POB'!$B$2:$K$40</definedName>
    <definedName name="_xlnm.Print_Area" localSheetId="2">'III - ES'!$B$2:$D$54</definedName>
    <definedName name="_xlnm.Print_Titles" localSheetId="0">'I - BDI'!$2:$2</definedName>
    <definedName name="_xlnm.Print_Titles" localSheetId="1">'II - POB'!$2:$3</definedName>
  </definedNames>
  <calcPr fullCalcOnLoad="1"/>
</workbook>
</file>

<file path=xl/comments2.xml><?xml version="1.0" encoding="utf-8"?>
<comments xmlns="http://schemas.openxmlformats.org/spreadsheetml/2006/main">
  <authors>
    <author>rodrigo.tabbal</author>
  </authors>
  <commentList>
    <comment ref="I6" authorId="0">
      <text>
        <r>
          <rPr>
            <b/>
            <sz val="9"/>
            <rFont val="Tahoma"/>
            <family val="2"/>
          </rPr>
          <t>Obtido a partir do preenchimento dos valores da aba I - BDI</t>
        </r>
      </text>
    </comment>
    <comment ref="G8" authorId="0">
      <text>
        <r>
          <rPr>
            <b/>
            <sz val="9"/>
            <rFont val="Tahoma"/>
            <family val="2"/>
          </rPr>
          <t>Arredondado, com duas casas decimais, por meio da fórmula Excel ROUND ou ARRED</t>
        </r>
      </text>
    </comment>
    <comment ref="J8" authorId="0">
      <text>
        <r>
          <rPr>
            <b/>
            <sz val="9"/>
            <rFont val="Tahoma"/>
            <family val="2"/>
          </rPr>
          <t>Arredondado, com duas casas decimais, por meio da fórmula Excel ROUND ou ARRED</t>
        </r>
      </text>
    </comment>
    <comment ref="K8" authorId="0">
      <text>
        <r>
          <rPr>
            <b/>
            <sz val="9"/>
            <rFont val="Tahoma"/>
            <family val="2"/>
          </rPr>
          <t>Necessário ter
preenchido a 
aba (planilha) "I - BDI"
Valor em vermelho significa:  o preço está acima do preço máximo admissível (coluna L)</t>
        </r>
      </text>
    </comment>
  </commentList>
</comments>
</file>

<file path=xl/sharedStrings.xml><?xml version="1.0" encoding="utf-8"?>
<sst xmlns="http://schemas.openxmlformats.org/spreadsheetml/2006/main" count="281" uniqueCount="177">
  <si>
    <t>Objeto: Execução de base cartográfica, atualização e georreferenciamento do cadastro  das redes de água e  esgoto nos municípios de : Catuípe - Cerro Largo  - Giruá - Ibirubá - Salto do Jacuí - Santa Barbara do Sul - Santo Antônio das Missões - Santo Augusto (lote 13B)</t>
  </si>
  <si>
    <t>LOTE 13-B: CATUÍPE-CERRO LARGO-GIRUÁ- IBIRUBÁ-SALTO DO JACUÍ-SANTA BARBARA DO SUL-SANTO ANTÔNIO DAS MISSÕES- SANTO AUGUSTO</t>
  </si>
  <si>
    <t>Mês/Ano do orçamento:</t>
  </si>
  <si>
    <t>novembro/2021</t>
  </si>
  <si>
    <t>ITEM</t>
  </si>
  <si>
    <t>DISCRIMINAÇÃO</t>
  </si>
  <si>
    <t>CÓDIGO GEM</t>
  </si>
  <si>
    <t>UN</t>
  </si>
  <si>
    <t>QTDE</t>
  </si>
  <si>
    <t>CUSTO</t>
  </si>
  <si>
    <t>B.D.I. APLICADO</t>
  </si>
  <si>
    <t>PREÇO</t>
  </si>
  <si>
    <t>QUANT</t>
  </si>
  <si>
    <t>(SEM B.D.I.)</t>
  </si>
  <si>
    <t>(COM B.D.I.)</t>
  </si>
  <si>
    <t>UNITÁRIO</t>
  </si>
  <si>
    <t>TOTAL</t>
  </si>
  <si>
    <t>Compilação de dados cadastrais dos sistemas de água e esgotos e geração de Mapa de Apoio Básico</t>
  </si>
  <si>
    <t>100209</t>
  </si>
  <si>
    <t>cj</t>
  </si>
  <si>
    <t xml:space="preserve">Fornecimento de imagem orbital com resolução espacial melhor que 56 cm e estereoscopia </t>
  </si>
  <si>
    <t>100200</t>
  </si>
  <si>
    <t>km²</t>
  </si>
  <si>
    <t>3</t>
  </si>
  <si>
    <t>Aerolevantamento de alta resolução utilizando técnicas de fotogrametria através de VANT</t>
  </si>
  <si>
    <t>100707</t>
  </si>
  <si>
    <t>4</t>
  </si>
  <si>
    <t>Levantamento e processamento de pontos de controle e apoio a ortorretificação.</t>
  </si>
  <si>
    <t>100201</t>
  </si>
  <si>
    <t>um</t>
  </si>
  <si>
    <t>5</t>
  </si>
  <si>
    <t>Geração de Modelo Digital de Elevação (DEM) a partir dos modelos estereoscópicos.</t>
  </si>
  <si>
    <t>100202</t>
  </si>
  <si>
    <t/>
  </si>
  <si>
    <t>6</t>
  </si>
  <si>
    <t>Extração, edição e validação de curvas de nível.</t>
  </si>
  <si>
    <t>100203</t>
  </si>
  <si>
    <t>7</t>
  </si>
  <si>
    <t>Processamento, correção, ortorretificação, equalização e mosaicagem das imagens.</t>
  </si>
  <si>
    <t>100204</t>
  </si>
  <si>
    <t>8</t>
  </si>
  <si>
    <t>Monorestituição e vetorização dos planos de informação com diversos atributos (Área urbana e onde a CORSAN possui instalações).</t>
  </si>
  <si>
    <t>100205</t>
  </si>
  <si>
    <t>9</t>
  </si>
  <si>
    <t>Reambulação (Área urbana e onde a CORSAN possui instalações).</t>
  </si>
  <si>
    <t>100206</t>
  </si>
  <si>
    <t>10</t>
  </si>
  <si>
    <t>Levantamento, implantação de Marcos Geodésicos e confecção das respectivas monografias.</t>
  </si>
  <si>
    <t>100207</t>
  </si>
  <si>
    <t>11</t>
  </si>
  <si>
    <t>Cadastro Técnico Água - Revisão do cadastro existente,  levantamento em campo e georreferenciamento, das redes e equipamentos  do sistema de abastecimento de água e esgoto.</t>
  </si>
  <si>
    <t>100208</t>
  </si>
  <si>
    <t>km</t>
  </si>
  <si>
    <t>12</t>
  </si>
  <si>
    <t>Cadastro Técnico Esgoto – Levantamento em campo e georreferenciamento das redes e equipamentos do sistema de esgotamento sanitário.</t>
  </si>
  <si>
    <t>13</t>
  </si>
  <si>
    <t>Levantamento cadastral dos próprios da CORSAN existente nas localidades.</t>
  </si>
  <si>
    <t>100718</t>
  </si>
  <si>
    <t>14</t>
  </si>
  <si>
    <t>Serviços de pesquisa de redes onde não se tenham indícios da localização usando  radar de superfície ou georadar.</t>
  </si>
  <si>
    <t>103030</t>
  </si>
  <si>
    <t>15</t>
  </si>
  <si>
    <t>Serviços de pesquisa de redes onde não se tenham indícios da localização usando ; locador de tubulação metálica; locador de massa metálica</t>
  </si>
  <si>
    <t>16</t>
  </si>
  <si>
    <t>Serviços  para geração, configuração e carga de dados no arquivo GEODATABASE</t>
  </si>
  <si>
    <t>17</t>
  </si>
  <si>
    <t>Elaboração de mapa contendo os PIs  para integração em SIG e  de uma planta geral do sistema existente em formato CAD, num layout para impressão (edição para impressão em escala 1:2000 em formato dwg).</t>
  </si>
  <si>
    <t>18</t>
  </si>
  <si>
    <t>Placa da Obra de acordo com caderno de encargos item 01.02.00.03.</t>
  </si>
  <si>
    <t>103207</t>
  </si>
  <si>
    <t xml:space="preserve">TOTAL SEM B.D.I. </t>
  </si>
  <si>
    <t>TOTAL COM B.D.I.</t>
  </si>
  <si>
    <t>[NOME DA EMPRESA PARTICIPANTE DO CERTAME]</t>
  </si>
  <si>
    <r>
      <t xml:space="preserve">COMPOSIÇÃO ANALÍTICA DO B.D.I. (BENEFÍCIOS E DESPESAS INDIRETAS) - </t>
    </r>
    <r>
      <rPr>
        <b/>
        <sz val="14"/>
        <color indexed="10"/>
        <rFont val="Arial Narrow"/>
        <family val="2"/>
      </rPr>
      <t>SERVIÇOS</t>
    </r>
  </si>
  <si>
    <t>LIMITES</t>
  </si>
  <si>
    <t>BDI (%)</t>
  </si>
  <si>
    <t>Mínimo</t>
  </si>
  <si>
    <t>Máximo</t>
  </si>
  <si>
    <t>DESPESAS INDIRETAS - DI</t>
  </si>
  <si>
    <t>1.1</t>
  </si>
  <si>
    <t>Administração Central</t>
  </si>
  <si>
    <t>2</t>
  </si>
  <si>
    <t>DESPESAS EVENTUAIS E RISCOS - DE</t>
  </si>
  <si>
    <t>2.1</t>
  </si>
  <si>
    <t>Risco</t>
  </si>
  <si>
    <t>2.2</t>
  </si>
  <si>
    <t>Seguro de Responsabilidade Civil</t>
  </si>
  <si>
    <t>2.3</t>
  </si>
  <si>
    <t>Custo Financeiro da Caução</t>
  </si>
  <si>
    <t>DESPESAS FINANCEIRAS - DF</t>
  </si>
  <si>
    <t>3.1</t>
  </si>
  <si>
    <t>Despesas Financeiras</t>
  </si>
  <si>
    <t>LUCRO BRUTO - LB</t>
  </si>
  <si>
    <t>4.1</t>
  </si>
  <si>
    <t>Lucro Bruto</t>
  </si>
  <si>
    <t>DESPESAS LEGAIS - DL</t>
  </si>
  <si>
    <t>5.1</t>
  </si>
  <si>
    <t>ISS</t>
  </si>
  <si>
    <t>5.2</t>
  </si>
  <si>
    <t>PIS</t>
  </si>
  <si>
    <t>5.3</t>
  </si>
  <si>
    <t>COFINS</t>
  </si>
  <si>
    <t>5.4</t>
  </si>
  <si>
    <t>CIENTEC</t>
  </si>
  <si>
    <t>5.5</t>
  </si>
  <si>
    <t>DESONERAÇÃO (MEDIDA PROV. 601/2012)</t>
  </si>
  <si>
    <t>MEMÓRIA DE CÁLCULO</t>
  </si>
  <si>
    <t>(1 + DI + DE)</t>
  </si>
  <si>
    <t>(1 + DF)</t>
  </si>
  <si>
    <t>(1 + LB)</t>
  </si>
  <si>
    <t>(1 + (DI + DE) x (1 + DF) x (1 + LB)</t>
  </si>
  <si>
    <t>(1 - DL)</t>
  </si>
  <si>
    <t>(((1 + (DI + DE) x (1 + DF) x (1 + LB)) / (1 - DL)) - 1</t>
  </si>
  <si>
    <t>BDI ( % )</t>
  </si>
  <si>
    <r>
      <t xml:space="preserve">COMPOSIÇÃO ANALÍTICA DO B.D.I. (BENEFÍCIOS E DESPESAS INDIRETAS) - </t>
    </r>
    <r>
      <rPr>
        <b/>
        <sz val="14"/>
        <color indexed="10"/>
        <rFont val="Arial Narrow"/>
        <family val="2"/>
      </rPr>
      <t>MATERIAIS</t>
    </r>
  </si>
  <si>
    <t xml:space="preserve">TOTAL </t>
  </si>
  <si>
    <t>DEMONSTRATIVO DA COMPOSIÇÃO DOS ENCARGOS SOCIAIS SOBRE MÃO DE OBRA</t>
  </si>
  <si>
    <t>Encargos Sociais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</si>
  <si>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</si>
  <si>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</si>
  <si>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</si>
  <si>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</si>
  <si>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</si>
  <si>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</si>
  <si>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</si>
  <si>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</si>
  <si>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</si>
  <si>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</si>
  <si>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</si>
  <si>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</si>
  <si>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</si>
  <si>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</si>
  <si>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</si>
  <si>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</si>
  <si>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</si>
  <si>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</si>
  <si>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</si>
  <si>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0,00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</si>
  <si>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</si>
  <si>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</si>
  <si>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</si>
  <si>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</si>
  <si>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</si>
  <si>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</si>
  <si>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</si>
  <si>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</si>
  <si>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</si>
  <si>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</si>
  <si>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</si>
  <si>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</si>
  <si>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</si>
  <si>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</si>
  <si>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</si>
  <si>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</si>
  <si>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</si>
  <si>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</si>
  <si>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</si>
  <si>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</si>
  <si>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</si>
  <si>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</si>
  <si>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</si>
  <si>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</si>
  <si>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</si>
  <si>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</si>
  <si>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</si>
  <si>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</si>
  <si>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</si>
  <si>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</si>
  <si>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</si>
  <si>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</si>
  <si>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GRUPO D</t>
  </si>
  <si>
    <t>D1</t>
  </si>
  <si>
    <t>Reincidência do Grupo A sobre o Grupo B</t>
  </si>
  <si>
    <t>D2</t>
  </si>
  <si>
    <t>Reincidência do Grupo A sobre Aviso Prévio Trabalhado e Reincidência do FGTS</t>
  </si>
  <si>
    <t>sobre Aviso Prévio Indenizado</t>
  </si>
  <si>
    <t>Total ( % 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</si>
</sst>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&quot;-&quot;_-;_-@_-"/>
    <numFmt numFmtId="165" formatCode="00"/>
    <numFmt numFmtId="166" formatCode="\$#,##0\ ;\(\$#,##0\)"/>
    <numFmt numFmtId="167" formatCode="_(&quot;R$ &quot;* #,##0.00_);_(&quot;R$ &quot;* \(#,##0.00\);_(&quot;R$ &quot;* &quot;-&quot;??_);_(@_)"/>
    <numFmt numFmtId="168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.5"/>
      <name val="Arial"/>
      <family val="2"/>
    </font>
    <font>
      <sz val="10"/>
      <color indexed="22"/>
      <name val="Arial"/>
      <family val="2"/>
    </font>
    <font>
      <sz val="9"/>
      <name val="Arial Narrow"/>
      <family val="2"/>
    </font>
    <font>
      <b/>
      <sz val="9"/>
      <name val="Tahoma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9"/>
      <color indexed="12"/>
      <name val="Arial Narrow"/>
      <family val="2"/>
    </font>
    <font>
      <b/>
      <sz val="14"/>
      <color indexed="10"/>
      <name val="Arial Narrow"/>
      <family val="2"/>
    </font>
    <font>
      <b/>
      <sz val="9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5"/>
      <name val="Arial Narrow"/>
      <family val="2"/>
    </font>
    <font>
      <b/>
      <sz val="18"/>
      <name val="Calibri"/>
      <family val="2"/>
    </font>
    <font>
      <b/>
      <sz val="13"/>
      <color indexed="8"/>
      <name val="Calibri"/>
      <family val="2"/>
    </font>
    <font>
      <b/>
      <sz val="9"/>
      <color indexed="56"/>
      <name val="Arial Narrow"/>
      <family val="2"/>
    </font>
    <font>
      <b/>
      <sz val="11"/>
      <color indexed="56"/>
      <name val="Arial Narrow"/>
      <family val="2"/>
    </font>
    <font>
      <sz val="9"/>
      <color indexed="56"/>
      <name val="Arial Narrow"/>
      <family val="2"/>
    </font>
    <font>
      <b/>
      <sz val="9"/>
      <color indexed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sz val="3"/>
      <color indexed="8"/>
      <name val="Calibri"/>
      <family val="2"/>
    </font>
    <font>
      <b/>
      <sz val="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 Narrow"/>
      <family val="2"/>
    </font>
    <font>
      <sz val="9"/>
      <color rgb="FF002060"/>
      <name val="Arial Narrow"/>
      <family val="2"/>
    </font>
    <font>
      <b/>
      <sz val="9"/>
      <color theme="1"/>
      <name val="Arial Narrow"/>
      <family val="2"/>
    </font>
    <font>
      <b/>
      <sz val="9"/>
      <color rgb="FF002060"/>
      <name val="Arial Narrow"/>
      <family val="2"/>
    </font>
    <font>
      <b/>
      <sz val="11"/>
      <color rgb="FF002060"/>
      <name val="Arial Narrow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2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5" fillId="21" borderId="5" applyNumberFormat="0" applyAlignment="0" applyProtection="0"/>
    <xf numFmtId="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2" fillId="0" borderId="10" applyNumberFormat="0" applyFont="0" applyFill="0" applyAlignment="0" applyProtection="0"/>
  </cellStyleXfs>
  <cellXfs count="173">
    <xf numFmtId="0" fontId="0" fillId="0" borderId="0" xfId="0" applyFont="1" applyAlignment="1">
      <alignment/>
    </xf>
    <xf numFmtId="0" fontId="3" fillId="0" borderId="0" xfId="60" applyFont="1" applyAlignment="1" applyProtection="1">
      <alignment horizontal="left"/>
      <protection/>
    </xf>
    <xf numFmtId="0" fontId="3" fillId="0" borderId="0" xfId="60" applyFont="1" applyAlignment="1" applyProtection="1">
      <alignment horizontal="center"/>
      <protection/>
    </xf>
    <xf numFmtId="0" fontId="3" fillId="0" borderId="0" xfId="60" applyFont="1" applyProtection="1">
      <alignment/>
      <protection/>
    </xf>
    <xf numFmtId="164" fontId="73" fillId="0" borderId="0" xfId="60" applyNumberFormat="1" applyFont="1" applyProtection="1">
      <alignment/>
      <protection/>
    </xf>
    <xf numFmtId="43" fontId="3" fillId="0" borderId="0" xfId="60" applyNumberFormat="1" applyFont="1" applyAlignment="1" applyProtection="1">
      <alignment horizontal="center"/>
      <protection/>
    </xf>
    <xf numFmtId="0" fontId="3" fillId="0" borderId="0" xfId="60" applyFont="1" applyFill="1" applyProtection="1">
      <alignment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Protection="1">
      <alignment/>
      <protection locked="0"/>
    </xf>
    <xf numFmtId="0" fontId="5" fillId="0" borderId="0" xfId="60" applyFont="1" applyProtection="1">
      <alignment/>
      <protection/>
    </xf>
    <xf numFmtId="0" fontId="5" fillId="0" borderId="0" xfId="60" applyFont="1" applyProtection="1">
      <alignment/>
      <protection locked="0"/>
    </xf>
    <xf numFmtId="0" fontId="9" fillId="0" borderId="0" xfId="60" applyFont="1" applyProtection="1">
      <alignment/>
      <protection/>
    </xf>
    <xf numFmtId="0" fontId="10" fillId="0" borderId="11" xfId="60" applyFont="1" applyBorder="1" applyAlignment="1" applyProtection="1">
      <alignment horizontal="center" vertical="center"/>
      <protection/>
    </xf>
    <xf numFmtId="43" fontId="10" fillId="0" borderId="11" xfId="60" applyNumberFormat="1" applyFont="1" applyBorder="1" applyAlignment="1" applyProtection="1">
      <alignment horizontal="center" vertical="center"/>
      <protection/>
    </xf>
    <xf numFmtId="1" fontId="9" fillId="0" borderId="12" xfId="71" applyNumberFormat="1" applyFont="1" applyFill="1" applyBorder="1" applyAlignment="1" applyProtection="1">
      <alignment horizontal="center" vertical="center"/>
      <protection/>
    </xf>
    <xf numFmtId="49" fontId="9" fillId="0" borderId="13" xfId="60" applyNumberFormat="1" applyFont="1" applyFill="1" applyBorder="1" applyAlignment="1" applyProtection="1">
      <alignment horizontal="left" vertical="center" wrapText="1"/>
      <protection/>
    </xf>
    <xf numFmtId="0" fontId="9" fillId="0" borderId="12" xfId="60" applyFont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41" fontId="9" fillId="0" borderId="12" xfId="71" applyNumberFormat="1" applyFont="1" applyFill="1" applyBorder="1" applyAlignment="1" applyProtection="1">
      <alignment horizontal="center" vertical="center"/>
      <protection/>
    </xf>
    <xf numFmtId="43" fontId="9" fillId="0" borderId="12" xfId="71" applyNumberFormat="1" applyFont="1" applyBorder="1" applyAlignment="1" applyProtection="1">
      <alignment horizontal="center" vertical="center"/>
      <protection/>
    </xf>
    <xf numFmtId="43" fontId="9" fillId="0" borderId="12" xfId="76" applyNumberFormat="1" applyFont="1" applyBorder="1" applyAlignment="1" applyProtection="1">
      <alignment horizontal="center" vertical="center"/>
      <protection/>
    </xf>
    <xf numFmtId="43" fontId="9" fillId="0" borderId="12" xfId="76" applyNumberFormat="1" applyFont="1" applyFill="1" applyBorder="1" applyAlignment="1" applyProtection="1">
      <alignment horizontal="right" vertical="center"/>
      <protection/>
    </xf>
    <xf numFmtId="43" fontId="9" fillId="0" borderId="15" xfId="76" applyNumberFormat="1" applyFont="1" applyBorder="1" applyAlignment="1" applyProtection="1">
      <alignment horizontal="center" vertical="center"/>
      <protection/>
    </xf>
    <xf numFmtId="1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left" vertical="center" indent="1"/>
      <protection/>
    </xf>
    <xf numFmtId="0" fontId="9" fillId="0" borderId="12" xfId="71" applyFont="1" applyFill="1" applyBorder="1" applyAlignment="1" applyProtection="1">
      <alignment horizontal="center" vertical="center"/>
      <protection/>
    </xf>
    <xf numFmtId="1" fontId="9" fillId="0" borderId="14" xfId="60" applyNumberFormat="1" applyFont="1" applyFill="1" applyBorder="1" applyAlignment="1" applyProtection="1">
      <alignment horizontal="center" vertical="center"/>
      <protection/>
    </xf>
    <xf numFmtId="4" fontId="9" fillId="0" borderId="13" xfId="60" applyNumberFormat="1" applyFont="1" applyFill="1" applyBorder="1" applyAlignment="1" applyProtection="1">
      <alignment horizontal="center" vertical="center"/>
      <protection/>
    </xf>
    <xf numFmtId="4" fontId="9" fillId="0" borderId="12" xfId="76" applyNumberFormat="1" applyFont="1" applyFill="1" applyBorder="1" applyAlignment="1" applyProtection="1">
      <alignment horizontal="center" vertical="center"/>
      <protection/>
    </xf>
    <xf numFmtId="10" fontId="9" fillId="0" borderId="13" xfId="73" applyNumberFormat="1" applyFont="1" applyFill="1" applyBorder="1" applyAlignment="1" applyProtection="1">
      <alignment horizontal="center" vertical="center"/>
      <protection/>
    </xf>
    <xf numFmtId="4" fontId="9" fillId="33" borderId="13" xfId="60" applyNumberFormat="1" applyFont="1" applyFill="1" applyBorder="1" applyAlignment="1" applyProtection="1">
      <alignment horizontal="center" vertical="center"/>
      <protection/>
    </xf>
    <xf numFmtId="4" fontId="9" fillId="34" borderId="12" xfId="60" applyNumberFormat="1" applyFont="1" applyFill="1" applyBorder="1" applyAlignment="1" applyProtection="1">
      <alignment horizontal="center" vertical="center"/>
      <protection locked="0"/>
    </xf>
    <xf numFmtId="49" fontId="9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9" fillId="0" borderId="12" xfId="71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4" fontId="9" fillId="0" borderId="16" xfId="76" applyNumberFormat="1" applyFont="1" applyFill="1" applyBorder="1" applyAlignment="1" applyProtection="1">
      <alignment horizontal="center" vertical="center"/>
      <protection/>
    </xf>
    <xf numFmtId="43" fontId="6" fillId="0" borderId="11" xfId="60" applyNumberFormat="1" applyFont="1" applyFill="1" applyBorder="1" applyAlignment="1" applyProtection="1">
      <alignment horizontal="center" vertical="center"/>
      <protection locked="0"/>
    </xf>
    <xf numFmtId="44" fontId="6" fillId="0" borderId="11" xfId="60" applyNumberFormat="1" applyFont="1" applyFill="1" applyBorder="1" applyAlignment="1" applyProtection="1">
      <alignment horizontal="center" vertical="center"/>
      <protection locked="0"/>
    </xf>
    <xf numFmtId="0" fontId="13" fillId="0" borderId="0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41" fontId="6" fillId="0" borderId="0" xfId="60" applyNumberFormat="1" applyFont="1" applyFill="1" applyBorder="1" applyAlignment="1" applyProtection="1">
      <alignment horizontal="center" vertical="center"/>
      <protection/>
    </xf>
    <xf numFmtId="43" fontId="6" fillId="0" borderId="0" xfId="60" applyNumberFormat="1" applyFont="1" applyFill="1" applyBorder="1" applyAlignment="1" applyProtection="1">
      <alignment horizontal="center" vertical="center"/>
      <protection/>
    </xf>
    <xf numFmtId="4" fontId="6" fillId="0" borderId="0" xfId="60" applyNumberFormat="1" applyFont="1" applyFill="1" applyBorder="1" applyAlignment="1" applyProtection="1">
      <alignment horizontal="right" vertical="center"/>
      <protection/>
    </xf>
    <xf numFmtId="4" fontId="6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41" fontId="3" fillId="0" borderId="0" xfId="60" applyNumberFormat="1" applyFont="1" applyProtection="1">
      <alignment/>
      <protection locked="0"/>
    </xf>
    <xf numFmtId="43" fontId="3" fillId="0" borderId="0" xfId="60" applyNumberFormat="1" applyFont="1" applyAlignment="1" applyProtection="1">
      <alignment horizontal="center"/>
      <protection locked="0"/>
    </xf>
    <xf numFmtId="0" fontId="3" fillId="0" borderId="0" xfId="60" applyFont="1" applyFill="1" applyProtection="1">
      <alignment/>
      <protection locked="0"/>
    </xf>
    <xf numFmtId="0" fontId="3" fillId="0" borderId="0" xfId="60" applyFont="1" applyBorder="1" applyAlignment="1" applyProtection="1">
      <alignment horizontal="center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Border="1" applyProtection="1">
      <alignment/>
      <protection/>
    </xf>
    <xf numFmtId="165" fontId="21" fillId="0" borderId="0" xfId="60" applyNumberFormat="1" applyFont="1" applyBorder="1" applyAlignment="1" applyProtection="1">
      <alignment horizontal="left" vertical="center"/>
      <protection/>
    </xf>
    <xf numFmtId="0" fontId="21" fillId="0" borderId="0" xfId="60" applyFont="1" applyAlignment="1" applyProtection="1">
      <alignment/>
      <protection/>
    </xf>
    <xf numFmtId="165" fontId="6" fillId="0" borderId="15" xfId="60" applyNumberFormat="1" applyFont="1" applyBorder="1" applyAlignment="1" applyProtection="1">
      <alignment horizontal="center" vertical="center"/>
      <protection/>
    </xf>
    <xf numFmtId="165" fontId="6" fillId="0" borderId="17" xfId="60" applyNumberFormat="1" applyFont="1" applyBorder="1" applyAlignment="1" applyProtection="1">
      <alignment horizontal="center" vertical="center"/>
      <protection/>
    </xf>
    <xf numFmtId="165" fontId="6" fillId="0" borderId="15" xfId="60" applyNumberFormat="1" applyFont="1" applyBorder="1" applyAlignment="1" applyProtection="1">
      <alignment horizontal="left" vertical="center"/>
      <protection/>
    </xf>
    <xf numFmtId="0" fontId="6" fillId="0" borderId="12" xfId="71" applyFont="1" applyFill="1" applyBorder="1" applyAlignment="1" applyProtection="1">
      <alignment horizontal="center" vertical="center" wrapText="1"/>
      <protection/>
    </xf>
    <xf numFmtId="0" fontId="6" fillId="0" borderId="14" xfId="71" applyFont="1" applyFill="1" applyBorder="1" applyAlignment="1" applyProtection="1">
      <alignment horizontal="center" vertical="center" wrapText="1"/>
      <protection/>
    </xf>
    <xf numFmtId="4" fontId="6" fillId="0" borderId="12" xfId="76" applyFont="1" applyBorder="1" applyAlignment="1" applyProtection="1">
      <alignment horizontal="center" vertical="center"/>
      <protection/>
    </xf>
    <xf numFmtId="0" fontId="6" fillId="0" borderId="16" xfId="71" applyFont="1" applyFill="1" applyBorder="1" applyAlignment="1" applyProtection="1">
      <alignment horizontal="center" vertical="center"/>
      <protection/>
    </xf>
    <xf numFmtId="0" fontId="6" fillId="0" borderId="18" xfId="71" applyFont="1" applyFill="1" applyBorder="1" applyAlignment="1" applyProtection="1">
      <alignment horizontal="center" vertical="center"/>
      <protection/>
    </xf>
    <xf numFmtId="4" fontId="6" fillId="0" borderId="16" xfId="76" applyFont="1" applyBorder="1" applyAlignment="1" applyProtection="1">
      <alignment horizontal="center" vertical="center"/>
      <protection/>
    </xf>
    <xf numFmtId="0" fontId="6" fillId="0" borderId="15" xfId="60" applyFont="1" applyBorder="1" applyAlignment="1" applyProtection="1">
      <alignment horizontal="center"/>
      <protection/>
    </xf>
    <xf numFmtId="0" fontId="6" fillId="0" borderId="17" xfId="60" applyFont="1" applyBorder="1" applyAlignment="1" applyProtection="1">
      <alignment horizontal="left" indent="1"/>
      <protection/>
    </xf>
    <xf numFmtId="168" fontId="6" fillId="0" borderId="14" xfId="76" applyNumberFormat="1" applyFont="1" applyFill="1" applyBorder="1" applyAlignment="1" applyProtection="1">
      <alignment horizontal="center"/>
      <protection/>
    </xf>
    <xf numFmtId="0" fontId="74" fillId="0" borderId="0" xfId="60" applyFont="1" applyBorder="1" applyProtection="1">
      <alignment/>
      <protection/>
    </xf>
    <xf numFmtId="0" fontId="6" fillId="0" borderId="12" xfId="71" applyNumberFormat="1" applyFont="1" applyFill="1" applyBorder="1" applyAlignment="1" applyProtection="1">
      <alignment horizontal="center" wrapText="1"/>
      <protection/>
    </xf>
    <xf numFmtId="49" fontId="6" fillId="0" borderId="14" xfId="71" applyNumberFormat="1" applyFont="1" applyFill="1" applyBorder="1" applyAlignment="1" applyProtection="1">
      <alignment horizontal="left" wrapText="1" indent="1"/>
      <protection/>
    </xf>
    <xf numFmtId="49" fontId="13" fillId="0" borderId="12" xfId="71" applyNumberFormat="1" applyFont="1" applyFill="1" applyBorder="1" applyAlignment="1" applyProtection="1">
      <alignment horizontal="center" wrapText="1"/>
      <protection/>
    </xf>
    <xf numFmtId="49" fontId="13" fillId="0" borderId="14" xfId="71" applyNumberFormat="1" applyFont="1" applyFill="1" applyBorder="1" applyAlignment="1" applyProtection="1">
      <alignment horizontal="left" wrapText="1" indent="1"/>
      <protection/>
    </xf>
    <xf numFmtId="10" fontId="13" fillId="34" borderId="14" xfId="60" applyNumberFormat="1" applyFont="1" applyFill="1" applyBorder="1" applyAlignment="1" applyProtection="1">
      <alignment horizontal="center" vertical="center"/>
      <protection locked="0"/>
    </xf>
    <xf numFmtId="10" fontId="74" fillId="0" borderId="19" xfId="60" applyNumberFormat="1" applyFont="1" applyBorder="1" applyAlignment="1" applyProtection="1">
      <alignment horizontal="center"/>
      <protection/>
    </xf>
    <xf numFmtId="0" fontId="6" fillId="0" borderId="14" xfId="71" applyNumberFormat="1" applyFont="1" applyFill="1" applyBorder="1" applyAlignment="1" applyProtection="1">
      <alignment horizontal="left" wrapText="1" indent="1"/>
      <protection/>
    </xf>
    <xf numFmtId="10" fontId="74" fillId="0" borderId="0" xfId="60" applyNumberFormat="1" applyFont="1" applyBorder="1" applyAlignment="1" applyProtection="1">
      <alignment horizontal="center"/>
      <protection/>
    </xf>
    <xf numFmtId="49" fontId="6" fillId="0" borderId="12" xfId="71" applyNumberFormat="1" applyFont="1" applyFill="1" applyBorder="1" applyAlignment="1" applyProtection="1">
      <alignment horizontal="center" wrapText="1"/>
      <protection/>
    </xf>
    <xf numFmtId="168" fontId="6" fillId="0" borderId="14" xfId="60" applyNumberFormat="1" applyFont="1" applyFill="1" applyBorder="1" applyAlignment="1" applyProtection="1">
      <alignment horizontal="center" vertical="center"/>
      <protection/>
    </xf>
    <xf numFmtId="168" fontId="6" fillId="0" borderId="14" xfId="76" applyNumberFormat="1" applyFont="1" applyBorder="1" applyAlignment="1" applyProtection="1">
      <alignment horizontal="center"/>
      <protection/>
    </xf>
    <xf numFmtId="0" fontId="75" fillId="0" borderId="14" xfId="76" applyNumberFormat="1" applyFont="1" applyBorder="1" applyAlignment="1" applyProtection="1">
      <alignment horizontal="center"/>
      <protection/>
    </xf>
    <xf numFmtId="49" fontId="6" fillId="0" borderId="0" xfId="71" applyNumberFormat="1" applyFont="1" applyFill="1" applyBorder="1" applyAlignment="1" applyProtection="1">
      <alignment horizontal="left" wrapText="1" indent="1"/>
      <protection/>
    </xf>
    <xf numFmtId="10" fontId="9" fillId="0" borderId="13" xfId="73" applyFont="1" applyFill="1" applyBorder="1" applyAlignment="1" applyProtection="1">
      <alignment horizontal="right"/>
      <protection/>
    </xf>
    <xf numFmtId="10" fontId="9" fillId="0" borderId="0" xfId="73" applyFont="1" applyFill="1" applyBorder="1" applyAlignment="1" applyProtection="1">
      <alignment horizontal="right"/>
      <protection/>
    </xf>
    <xf numFmtId="2" fontId="6" fillId="0" borderId="14" xfId="60" applyNumberFormat="1" applyFont="1" applyFill="1" applyBorder="1" applyAlignment="1" applyProtection="1">
      <alignment horizontal="center" vertical="center"/>
      <protection/>
    </xf>
    <xf numFmtId="0" fontId="5" fillId="0" borderId="12" xfId="60" applyFont="1" applyBorder="1" applyAlignment="1" applyProtection="1">
      <alignment horizontal="center"/>
      <protection/>
    </xf>
    <xf numFmtId="0" fontId="5" fillId="0" borderId="14" xfId="60" applyFont="1" applyBorder="1" applyAlignment="1" applyProtection="1">
      <alignment horizontal="left" indent="1"/>
      <protection/>
    </xf>
    <xf numFmtId="168" fontId="5" fillId="0" borderId="14" xfId="76" applyNumberFormat="1" applyFont="1" applyBorder="1" applyAlignment="1" applyProtection="1">
      <alignment horizontal="center"/>
      <protection/>
    </xf>
    <xf numFmtId="2" fontId="5" fillId="0" borderId="20" xfId="60" applyNumberFormat="1" applyFont="1" applyFill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/>
      <protection/>
    </xf>
    <xf numFmtId="0" fontId="6" fillId="0" borderId="21" xfId="60" applyFont="1" applyBorder="1" applyAlignment="1" applyProtection="1">
      <alignment horizontal="left" indent="1"/>
      <protection/>
    </xf>
    <xf numFmtId="43" fontId="6" fillId="0" borderId="21" xfId="76" applyNumberFormat="1" applyFont="1" applyBorder="1" applyAlignment="1" applyProtection="1">
      <alignment horizontal="right"/>
      <protection/>
    </xf>
    <xf numFmtId="0" fontId="6" fillId="0" borderId="0" xfId="60" applyFont="1" applyBorder="1" applyAlignment="1" applyProtection="1">
      <alignment horizontal="center"/>
      <protection/>
    </xf>
    <xf numFmtId="0" fontId="6" fillId="0" borderId="0" xfId="60" applyFont="1" applyBorder="1" applyAlignment="1" applyProtection="1">
      <alignment horizontal="left" indent="1"/>
      <protection/>
    </xf>
    <xf numFmtId="43" fontId="6" fillId="0" borderId="0" xfId="76" applyNumberFormat="1" applyFont="1" applyBorder="1" applyAlignment="1" applyProtection="1">
      <alignment horizontal="right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Border="1" applyProtection="1">
      <alignment/>
      <protection locked="0"/>
    </xf>
    <xf numFmtId="165" fontId="21" fillId="0" borderId="0" xfId="60" applyNumberFormat="1" applyFont="1" applyBorder="1" applyAlignment="1" applyProtection="1">
      <alignment horizontal="left" vertical="center"/>
      <protection locked="0"/>
    </xf>
    <xf numFmtId="0" fontId="21" fillId="0" borderId="0" xfId="60" applyFont="1" applyAlignment="1" applyProtection="1">
      <alignment/>
      <protection locked="0"/>
    </xf>
    <xf numFmtId="2" fontId="6" fillId="0" borderId="14" xfId="76" applyNumberFormat="1" applyFont="1" applyFill="1" applyBorder="1" applyAlignment="1" applyProtection="1">
      <alignment horizontal="center"/>
      <protection/>
    </xf>
    <xf numFmtId="4" fontId="19" fillId="0" borderId="0" xfId="60" applyNumberFormat="1" applyFont="1" applyProtection="1">
      <alignment/>
      <protection locked="0"/>
    </xf>
    <xf numFmtId="2" fontId="13" fillId="34" borderId="14" xfId="60" applyNumberFormat="1" applyFont="1" applyFill="1" applyBorder="1" applyAlignment="1" applyProtection="1">
      <alignment horizontal="center" vertical="center"/>
      <protection locked="0"/>
    </xf>
    <xf numFmtId="0" fontId="6" fillId="0" borderId="14" xfId="71" applyNumberFormat="1" applyFont="1" applyFill="1" applyBorder="1" applyAlignment="1" applyProtection="1">
      <alignment horizontal="right" wrapText="1" indent="1"/>
      <protection/>
    </xf>
    <xf numFmtId="2" fontId="6" fillId="0" borderId="14" xfId="76" applyNumberFormat="1" applyFont="1" applyBorder="1" applyAlignment="1" applyProtection="1">
      <alignment horizontal="center"/>
      <protection/>
    </xf>
    <xf numFmtId="2" fontId="5" fillId="0" borderId="14" xfId="76" applyNumberFormat="1" applyFont="1" applyBorder="1" applyAlignment="1" applyProtection="1">
      <alignment horizontal="center"/>
      <protection/>
    </xf>
    <xf numFmtId="0" fontId="6" fillId="0" borderId="21" xfId="60" applyFont="1" applyFill="1" applyBorder="1" applyAlignment="1" applyProtection="1">
      <alignment horizontal="center"/>
      <protection/>
    </xf>
    <xf numFmtId="0" fontId="5" fillId="0" borderId="22" xfId="60" applyFont="1" applyBorder="1" applyAlignment="1" applyProtection="1">
      <alignment horizontal="center" vertical="center" wrapText="1"/>
      <protection/>
    </xf>
    <xf numFmtId="0" fontId="5" fillId="0" borderId="20" xfId="60" applyFont="1" applyBorder="1" applyAlignment="1" applyProtection="1">
      <alignment horizontal="center" vertical="center" wrapText="1"/>
      <protection/>
    </xf>
    <xf numFmtId="0" fontId="6" fillId="0" borderId="23" xfId="60" applyFont="1" applyBorder="1" applyAlignment="1" applyProtection="1">
      <alignment horizontal="center" vertical="center"/>
      <protection/>
    </xf>
    <xf numFmtId="0" fontId="13" fillId="0" borderId="24" xfId="60" applyFont="1" applyBorder="1" applyAlignment="1" applyProtection="1">
      <alignment horizontal="center"/>
      <protection/>
    </xf>
    <xf numFmtId="0" fontId="13" fillId="0" borderId="18" xfId="60" applyFont="1" applyBorder="1" applyAlignment="1" applyProtection="1">
      <alignment horizontal="center"/>
      <protection/>
    </xf>
    <xf numFmtId="49" fontId="6" fillId="0" borderId="25" xfId="60" applyNumberFormat="1" applyFont="1" applyBorder="1" applyAlignment="1" applyProtection="1">
      <alignment horizontal="left" vertical="top" wrapText="1"/>
      <protection/>
    </xf>
    <xf numFmtId="0" fontId="6" fillId="0" borderId="21" xfId="60" applyNumberFormat="1" applyFont="1" applyBorder="1" applyAlignment="1" applyProtection="1">
      <alignment horizontal="left" vertical="top" wrapText="1"/>
      <protection/>
    </xf>
    <xf numFmtId="0" fontId="6" fillId="0" borderId="17" xfId="60" applyNumberFormat="1" applyFont="1" applyBorder="1" applyAlignment="1" applyProtection="1">
      <alignment horizontal="left" vertical="top" wrapText="1"/>
      <protection/>
    </xf>
    <xf numFmtId="0" fontId="6" fillId="0" borderId="23" xfId="60" applyNumberFormat="1" applyFont="1" applyBorder="1" applyAlignment="1" applyProtection="1">
      <alignment horizontal="left" vertical="top" wrapText="1"/>
      <protection/>
    </xf>
    <xf numFmtId="0" fontId="6" fillId="0" borderId="24" xfId="60" applyNumberFormat="1" applyFont="1" applyBorder="1" applyAlignment="1" applyProtection="1">
      <alignment horizontal="left" vertical="top" wrapText="1"/>
      <protection/>
    </xf>
    <xf numFmtId="0" fontId="6" fillId="0" borderId="18" xfId="60" applyNumberFormat="1" applyFont="1" applyBorder="1" applyAlignment="1" applyProtection="1">
      <alignment horizontal="left" vertical="top" wrapText="1"/>
      <protection/>
    </xf>
    <xf numFmtId="0" fontId="76" fillId="0" borderId="26" xfId="60" applyFont="1" applyBorder="1" applyAlignment="1" applyProtection="1">
      <alignment horizontal="center"/>
      <protection/>
    </xf>
    <xf numFmtId="0" fontId="76" fillId="0" borderId="27" xfId="60" applyFont="1" applyBorder="1" applyAlignment="1" applyProtection="1">
      <alignment horizontal="center"/>
      <protection/>
    </xf>
    <xf numFmtId="0" fontId="77" fillId="0" borderId="19" xfId="60" applyFont="1" applyBorder="1" applyAlignment="1" applyProtection="1">
      <alignment horizontal="center" vertical="center"/>
      <protection/>
    </xf>
    <xf numFmtId="0" fontId="78" fillId="34" borderId="25" xfId="60" applyFont="1" applyFill="1" applyBorder="1" applyAlignment="1" applyProtection="1">
      <alignment horizontal="center" vertical="center"/>
      <protection locked="0"/>
    </xf>
    <xf numFmtId="0" fontId="78" fillId="34" borderId="21" xfId="60" applyFont="1" applyFill="1" applyBorder="1" applyAlignment="1" applyProtection="1">
      <alignment horizontal="center" vertical="center"/>
      <protection locked="0"/>
    </xf>
    <xf numFmtId="0" fontId="78" fillId="34" borderId="17" xfId="60" applyFont="1" applyFill="1" applyBorder="1" applyAlignment="1" applyProtection="1">
      <alignment horizontal="center" vertical="center"/>
      <protection locked="0"/>
    </xf>
    <xf numFmtId="0" fontId="10" fillId="0" borderId="15" xfId="60" applyFont="1" applyFill="1" applyBorder="1" applyAlignment="1" applyProtection="1">
      <alignment horizontal="center" vertical="center" wrapText="1"/>
      <protection/>
    </xf>
    <xf numFmtId="0" fontId="10" fillId="0" borderId="12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Fill="1" applyBorder="1" applyAlignment="1" applyProtection="1">
      <alignment horizontal="center" vertical="center" wrapText="1"/>
      <protection/>
    </xf>
    <xf numFmtId="0" fontId="10" fillId="0" borderId="25" xfId="60" applyFont="1" applyBorder="1" applyAlignment="1" applyProtection="1">
      <alignment horizontal="center" vertical="center" wrapText="1"/>
      <protection/>
    </xf>
    <xf numFmtId="0" fontId="10" fillId="0" borderId="17" xfId="60" applyFont="1" applyBorder="1" applyAlignment="1" applyProtection="1">
      <alignment horizontal="center" vertical="center" wrapText="1"/>
      <protection/>
    </xf>
    <xf numFmtId="0" fontId="10" fillId="0" borderId="23" xfId="60" applyFont="1" applyBorder="1" applyAlignment="1" applyProtection="1">
      <alignment horizontal="center" vertical="center" wrapText="1"/>
      <protection/>
    </xf>
    <xf numFmtId="0" fontId="10" fillId="0" borderId="18" xfId="60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49" fontId="6" fillId="0" borderId="22" xfId="60" applyNumberFormat="1" applyFont="1" applyFill="1" applyBorder="1" applyAlignment="1" applyProtection="1">
      <alignment horizontal="center" vertical="center" wrapText="1"/>
      <protection/>
    </xf>
    <xf numFmtId="0" fontId="6" fillId="0" borderId="28" xfId="60" applyNumberFormat="1" applyFont="1" applyFill="1" applyBorder="1" applyAlignment="1" applyProtection="1">
      <alignment horizontal="center" vertical="center" wrapText="1"/>
      <protection/>
    </xf>
    <xf numFmtId="0" fontId="6" fillId="0" borderId="20" xfId="60" applyNumberFormat="1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right" vertical="center"/>
      <protection/>
    </xf>
    <xf numFmtId="0" fontId="6" fillId="0" borderId="20" xfId="60" applyFont="1" applyFill="1" applyBorder="1" applyAlignment="1" applyProtection="1">
      <alignment horizontal="right" vertical="center"/>
      <protection/>
    </xf>
    <xf numFmtId="0" fontId="10" fillId="0" borderId="15" xfId="60" applyFont="1" applyBorder="1" applyAlignment="1" applyProtection="1">
      <alignment horizontal="center" vertical="center"/>
      <protection/>
    </xf>
    <xf numFmtId="0" fontId="10" fillId="0" borderId="12" xfId="60" applyFont="1" applyBorder="1" applyAlignment="1" applyProtection="1">
      <alignment horizontal="center" vertical="center"/>
      <protection/>
    </xf>
    <xf numFmtId="0" fontId="10" fillId="0" borderId="16" xfId="60" applyFont="1" applyBorder="1" applyAlignment="1" applyProtection="1">
      <alignment horizontal="center" vertical="center"/>
      <protection/>
    </xf>
    <xf numFmtId="49" fontId="10" fillId="0" borderId="15" xfId="60" applyNumberFormat="1" applyFont="1" applyBorder="1" applyAlignment="1" applyProtection="1">
      <alignment horizontal="center" vertical="center"/>
      <protection/>
    </xf>
    <xf numFmtId="49" fontId="10" fillId="0" borderId="12" xfId="60" applyNumberFormat="1" applyFont="1" applyBorder="1" applyAlignment="1" applyProtection="1">
      <alignment horizontal="center" vertical="center"/>
      <protection/>
    </xf>
    <xf numFmtId="49" fontId="10" fillId="0" borderId="16" xfId="60" applyNumberFormat="1" applyFont="1" applyBorder="1" applyAlignment="1" applyProtection="1">
      <alignment horizontal="center" vertical="center"/>
      <protection/>
    </xf>
    <xf numFmtId="0" fontId="10" fillId="0" borderId="15" xfId="60" applyFont="1" applyBorder="1" applyAlignment="1" applyProtection="1">
      <alignment horizontal="center" vertical="center" wrapText="1"/>
      <protection/>
    </xf>
    <xf numFmtId="0" fontId="11" fillId="0" borderId="12" xfId="60" applyFont="1" applyBorder="1" applyAlignment="1" applyProtection="1">
      <alignment horizontal="center" vertical="center" wrapText="1"/>
      <protection/>
    </xf>
    <xf numFmtId="0" fontId="11" fillId="0" borderId="16" xfId="60" applyFont="1" applyBorder="1" applyAlignment="1" applyProtection="1">
      <alignment horizontal="center" vertical="center" wrapText="1"/>
      <protection/>
    </xf>
    <xf numFmtId="165" fontId="10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center" vertical="center"/>
      <protection/>
    </xf>
    <xf numFmtId="41" fontId="10" fillId="0" borderId="11" xfId="60" applyNumberFormat="1" applyFont="1" applyBorder="1" applyAlignment="1" applyProtection="1">
      <alignment horizontal="center" vertical="center" wrapText="1"/>
      <protection/>
    </xf>
    <xf numFmtId="41" fontId="11" fillId="0" borderId="11" xfId="60" applyNumberFormat="1" applyFont="1" applyBorder="1" applyAlignment="1" applyProtection="1">
      <alignment horizontal="center" vertical="center" wrapText="1"/>
      <protection/>
    </xf>
    <xf numFmtId="0" fontId="39" fillId="0" borderId="25" xfId="60" applyFont="1" applyBorder="1" applyAlignment="1" applyProtection="1">
      <alignment horizontal="center"/>
      <protection locked="0"/>
    </xf>
    <xf numFmtId="0" fontId="39" fillId="0" borderId="21" xfId="60" applyFont="1" applyBorder="1" applyAlignment="1" applyProtection="1">
      <alignment horizontal="center"/>
      <protection locked="0"/>
    </xf>
    <xf numFmtId="0" fontId="39" fillId="0" borderId="17" xfId="60" applyFont="1" applyBorder="1" applyAlignment="1" applyProtection="1">
      <alignment horizontal="center"/>
      <protection locked="0"/>
    </xf>
    <xf numFmtId="0" fontId="4" fillId="0" borderId="23" xfId="60" applyNumberFormat="1" applyFont="1" applyBorder="1" applyAlignment="1" applyProtection="1">
      <alignment horizontal="center" vertical="center"/>
      <protection/>
    </xf>
    <xf numFmtId="0" fontId="4" fillId="0" borderId="24" xfId="60" applyNumberFormat="1" applyFont="1" applyBorder="1" applyAlignment="1" applyProtection="1">
      <alignment horizontal="center" vertical="center"/>
      <protection/>
    </xf>
    <xf numFmtId="0" fontId="4" fillId="0" borderId="18" xfId="60" applyNumberFormat="1" applyFont="1" applyBorder="1" applyAlignment="1" applyProtection="1">
      <alignment horizontal="center" vertical="center"/>
      <protection/>
    </xf>
    <xf numFmtId="0" fontId="7" fillId="0" borderId="13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14" xfId="60" applyNumberFormat="1" applyFont="1" applyFill="1" applyBorder="1" applyAlignment="1" applyProtection="1">
      <alignment horizontal="center" vertical="center"/>
      <protection/>
    </xf>
    <xf numFmtId="49" fontId="8" fillId="0" borderId="23" xfId="60" applyNumberFormat="1" applyFont="1" applyFill="1" applyBorder="1" applyAlignment="1" applyProtection="1">
      <alignment horizontal="center" vertical="center"/>
      <protection/>
    </xf>
    <xf numFmtId="49" fontId="8" fillId="0" borderId="24" xfId="60" applyNumberFormat="1" applyFont="1" applyFill="1" applyBorder="1" applyAlignment="1" applyProtection="1">
      <alignment horizontal="center" vertical="center"/>
      <protection/>
    </xf>
    <xf numFmtId="49" fontId="8" fillId="0" borderId="18" xfId="60" applyNumberFormat="1" applyFont="1" applyFill="1" applyBorder="1" applyAlignment="1" applyProtection="1">
      <alignment horizontal="center" vertical="center"/>
      <protection/>
    </xf>
    <xf numFmtId="0" fontId="78" fillId="0" borderId="0" xfId="60" applyFont="1" applyAlignment="1" applyProtection="1">
      <alignment horizontal="center" vertical="center"/>
      <protection/>
    </xf>
    <xf numFmtId="49" fontId="13" fillId="0" borderId="12" xfId="71" applyNumberFormat="1" applyFont="1" applyFill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 locked="0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0" fontId="46" fillId="0" borderId="23" xfId="0" applyFont="1" applyFill="1" applyBorder="1" applyAlignment="1" applyProtection="1">
      <alignment horizontal="center" vertical="center" wrapText="1"/>
      <protection locked="0"/>
    </xf>
    <xf numFmtId="0" fontId="46" fillId="0" borderId="24" xfId="0" applyFont="1" applyFill="1" applyBorder="1" applyAlignment="1" applyProtection="1">
      <alignment horizontal="center" vertical="center" wrapText="1"/>
      <protection locked="0"/>
    </xf>
    <xf numFmtId="0" fontId="47" fillId="0" borderId="25" xfId="60" applyNumberFormat="1" applyFont="1" applyFill="1" applyBorder="1" applyAlignment="1" applyProtection="1">
      <alignment horizontal="center" vertical="center" wrapText="1"/>
      <protection/>
    </xf>
    <xf numFmtId="0" fontId="47" fillId="0" borderId="21" xfId="60" applyNumberFormat="1" applyFont="1" applyFill="1" applyBorder="1" applyAlignment="1" applyProtection="1">
      <alignment horizontal="center" vertical="center" wrapText="1"/>
      <protection/>
    </xf>
    <xf numFmtId="0" fontId="47" fillId="0" borderId="17" xfId="60" applyNumberFormat="1" applyFont="1" applyFill="1" applyBorder="1" applyAlignment="1" applyProtection="1">
      <alignment horizontal="center" vertical="center" wrapText="1"/>
      <protection/>
    </xf>
    <xf numFmtId="0" fontId="47" fillId="0" borderId="23" xfId="60" applyNumberFormat="1" applyFont="1" applyFill="1" applyBorder="1" applyAlignment="1" applyProtection="1">
      <alignment horizontal="center" vertical="center" wrapText="1"/>
      <protection/>
    </xf>
    <xf numFmtId="0" fontId="47" fillId="0" borderId="24" xfId="60" applyNumberFormat="1" applyFont="1" applyFill="1" applyBorder="1" applyAlignment="1" applyProtection="1">
      <alignment horizontal="center" vertical="center" wrapText="1"/>
      <protection/>
    </xf>
    <xf numFmtId="0" fontId="47" fillId="0" borderId="18" xfId="60" applyNumberFormat="1" applyFont="1" applyFill="1" applyBorder="1" applyAlignment="1" applyProtection="1">
      <alignment horizontal="center" vertical="center" wrapText="1"/>
      <protection/>
    </xf>
    <xf numFmtId="0" fontId="47" fillId="0" borderId="25" xfId="0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 2" xfId="50"/>
    <cellStyle name="Incorreto" xfId="51"/>
    <cellStyle name="Currency" xfId="52"/>
    <cellStyle name="Currency [0]" xfId="53"/>
    <cellStyle name="Moeda 2" xfId="54"/>
    <cellStyle name="Moeda 2 2" xfId="55"/>
    <cellStyle name="Moeda 2 2 2" xfId="56"/>
    <cellStyle name="Moeda 2 3" xfId="57"/>
    <cellStyle name="Neutra" xfId="58"/>
    <cellStyle name="Normal 10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7 2" xfId="68"/>
    <cellStyle name="Normal 8" xfId="69"/>
    <cellStyle name="Normal 9" xfId="70"/>
    <cellStyle name="Normal_Demonstrativo da Composição do Custo Unitário" xfId="71"/>
    <cellStyle name="Nota" xfId="72"/>
    <cellStyle name="Percent" xfId="73"/>
    <cellStyle name="Porcentagem 2" xfId="74"/>
    <cellStyle name="Saída" xfId="75"/>
    <cellStyle name="Comma" xfId="76"/>
    <cellStyle name="Comma [0]" xfId="77"/>
    <cellStyle name="Separador de milhares 2" xfId="78"/>
    <cellStyle name="Separador de milhares 3" xfId="79"/>
    <cellStyle name="Separador de milhares 4" xfId="80"/>
    <cellStyle name="Separador de milhares 5" xfId="81"/>
    <cellStyle name="Separador de milhares 6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Total 2" xfId="91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cu.gov.br/Consultas/Juris/Docs/judoc/Acord/20130930/AC_2622_37_13_P.doc" TargetMode="External" /><Relationship Id="rId3" Type="http://schemas.openxmlformats.org/officeDocument/2006/relationships/hyperlink" Target="http://www.tcu.gov.br/Consultas/Juris/Docs/judoc/Acord/20110902/AC_2369_36_11_P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</xdr:row>
      <xdr:rowOff>28575</xdr:rowOff>
    </xdr:from>
    <xdr:to>
      <xdr:col>2</xdr:col>
      <xdr:colOff>314325</xdr:colOff>
      <xdr:row>2</xdr:row>
      <xdr:rowOff>0</xdr:rowOff>
    </xdr:to>
    <xdr:pic>
      <xdr:nvPicPr>
        <xdr:cNvPr id="1" name="Imagem 1" descr="Logo Corsan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866775" cy="733425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  <xdr:twoCellAnchor>
    <xdr:from>
      <xdr:col>4</xdr:col>
      <xdr:colOff>161925</xdr:colOff>
      <xdr:row>0</xdr:row>
      <xdr:rowOff>57150</xdr:rowOff>
    </xdr:from>
    <xdr:to>
      <xdr:col>17</xdr:col>
      <xdr:colOff>419100</xdr:colOff>
      <xdr:row>3</xdr:row>
      <xdr:rowOff>66675</xdr:rowOff>
    </xdr:to>
    <xdr:grpSp>
      <xdr:nvGrpSpPr>
        <xdr:cNvPr id="2" name="Grupo 2"/>
        <xdr:cNvGrpSpPr>
          <a:grpSpLocks/>
        </xdr:cNvGrpSpPr>
      </xdr:nvGrpSpPr>
      <xdr:grpSpPr>
        <a:xfrm>
          <a:off x="6400800" y="57150"/>
          <a:ext cx="7743825" cy="1257300"/>
          <a:chOff x="6372225" y="41320"/>
          <a:chExt cx="4977985" cy="976895"/>
        </a:xfrm>
        <a:solidFill>
          <a:srgbClr val="FFFFFF"/>
        </a:solidFill>
      </xdr:grpSpPr>
      <xdr:sp>
        <xdr:nvSpPr>
          <xdr:cNvPr id="3" name="Seta para baixo 3"/>
          <xdr:cNvSpPr>
            <a:spLocks/>
          </xdr:cNvSpPr>
        </xdr:nvSpPr>
        <xdr:spPr>
          <a:xfrm rot="5400000">
            <a:off x="6384670" y="132660"/>
            <a:ext cx="318591" cy="342890"/>
          </a:xfrm>
          <a:prstGeom prst="downArrow">
            <a:avLst>
              <a:gd name="adj" fmla="val 3597"/>
            </a:avLst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4"/>
          <xdr:cNvSpPr txBox="1">
            <a:spLocks noChangeArrowheads="1"/>
          </xdr:cNvSpPr>
        </xdr:nvSpPr>
        <xdr:spPr>
          <a:xfrm>
            <a:off x="6709483" y="41320"/>
            <a:ext cx="4640727" cy="976895"/>
          </a:xfrm>
          <a:prstGeom prst="rect">
            <a:avLst/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Senhor Licitante,
</a:t>
            </a: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 montar a planilha POB desta licitação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é possível que você altere o campo "NOME DA EMPRESA PARTICIPANTE DO CERTAME" e a imagem "Sua Marca", clicando com o botão direito do mouse sobre a imagem, depois selecionando a opção "</a:t>
            </a: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Alterar Imagem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", e escolhendo o logotipo da sua empresa.
</a:t>
            </a:r>
            <a:r>
              <a:rPr lang="en-US" cap="none" sz="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Depois disso, preencha as células azuis, com percentuais entre os admitidos, para compor os valores dos B.D.I. a serem aplicados neste orçamento.</a:t>
            </a:r>
          </a:p>
        </xdr:txBody>
      </xdr:sp>
    </xdr:grpSp>
    <xdr:clientData/>
  </xdr:twoCellAnchor>
  <xdr:twoCellAnchor>
    <xdr:from>
      <xdr:col>7</xdr:col>
      <xdr:colOff>457200</xdr:colOff>
      <xdr:row>4</xdr:row>
      <xdr:rowOff>95250</xdr:rowOff>
    </xdr:from>
    <xdr:to>
      <xdr:col>13</xdr:col>
      <xdr:colOff>447675</xdr:colOff>
      <xdr:row>19</xdr:row>
      <xdr:rowOff>38100</xdr:rowOff>
    </xdr:to>
    <xdr:grpSp>
      <xdr:nvGrpSpPr>
        <xdr:cNvPr id="5" name="Grupo 5"/>
        <xdr:cNvGrpSpPr>
          <a:grpSpLocks/>
        </xdr:cNvGrpSpPr>
      </xdr:nvGrpSpPr>
      <xdr:grpSpPr>
        <a:xfrm>
          <a:off x="8086725" y="1533525"/>
          <a:ext cx="3648075" cy="2457450"/>
          <a:chOff x="8417832" y="1631948"/>
          <a:chExt cx="3651147" cy="2057401"/>
        </a:xfrm>
        <a:solidFill>
          <a:srgbClr val="FFFFFF"/>
        </a:solidFill>
      </xdr:grpSpPr>
      <xdr:sp>
        <xdr:nvSpPr>
          <xdr:cNvPr id="6" name="Seta para a direita 6"/>
          <xdr:cNvSpPr>
            <a:spLocks/>
          </xdr:cNvSpPr>
        </xdr:nvSpPr>
        <xdr:spPr>
          <a:xfrm rot="10800000">
            <a:off x="8417832" y="1737904"/>
            <a:ext cx="457306" cy="318383"/>
          </a:xfrm>
          <a:prstGeom prst="rightArrow">
            <a:avLst>
              <a:gd name="adj" fmla="val 15208"/>
            </a:avLst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aixaDeTexto 3">
            <a:hlinkClick r:id="rId2"/>
          </xdr:cNvPr>
          <xdr:cNvSpPr txBox="1">
            <a:spLocks noChangeArrowheads="1"/>
          </xdr:cNvSpPr>
        </xdr:nvSpPr>
        <xdr:spPr>
          <a:xfrm>
            <a:off x="8846842" y="1631948"/>
            <a:ext cx="3222137" cy="2057401"/>
          </a:xfrm>
          <a:prstGeom prst="rect">
            <a:avLst/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valores apresentados  nas  colunas, "1º Quartil" e "3º Quartil",  da Composição Analítica do B.D.I. para 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Serviços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foram  indicados pelo Tribunal de Contas da União,  através do 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Acórdão 2622/2013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Plenário,  no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"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Quadro 15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– Valores médios e dos quartis dos componentes do BDI por tipo de obra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página  72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disponível no site, lembramos que estes valores não são valores limites, porém caso excedidos devem ser justificados em Termo Circunstaciado conforme Acórdão: 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1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http://www.tcu.gov.br/Consultas/Juris/Docs/judoc/Acord/20130930/AC_2622_37_13_P.doc</a:t>
            </a:r>
          </a:p>
        </xdr:txBody>
      </xdr:sp>
    </xdr:grpSp>
    <xdr:clientData/>
  </xdr:twoCellAnchor>
  <xdr:twoCellAnchor>
    <xdr:from>
      <xdr:col>8</xdr:col>
      <xdr:colOff>276225</xdr:colOff>
      <xdr:row>20</xdr:row>
      <xdr:rowOff>38100</xdr:rowOff>
    </xdr:from>
    <xdr:to>
      <xdr:col>17</xdr:col>
      <xdr:colOff>409575</xdr:colOff>
      <xdr:row>45</xdr:row>
      <xdr:rowOff>104775</xdr:rowOff>
    </xdr:to>
    <xdr:grpSp>
      <xdr:nvGrpSpPr>
        <xdr:cNvPr id="8" name="Grupo 8"/>
        <xdr:cNvGrpSpPr>
          <a:grpSpLocks/>
        </xdr:cNvGrpSpPr>
      </xdr:nvGrpSpPr>
      <xdr:grpSpPr>
        <a:xfrm>
          <a:off x="8515350" y="4152900"/>
          <a:ext cx="5619750" cy="4114800"/>
          <a:chOff x="6524624" y="5705475"/>
          <a:chExt cx="5616000" cy="3857625"/>
        </a:xfrm>
        <a:solidFill>
          <a:srgbClr val="FFFFFF"/>
        </a:solidFill>
      </xdr:grpSpPr>
      <xdr:sp>
        <xdr:nvSpPr>
          <xdr:cNvPr id="9" name="CaixaDeTexto 9"/>
          <xdr:cNvSpPr txBox="1">
            <a:spLocks noChangeArrowheads="1"/>
          </xdr:cNvSpPr>
        </xdr:nvSpPr>
        <xdr:spPr>
          <a:xfrm>
            <a:off x="6524624" y="5705475"/>
            <a:ext cx="5616000" cy="3857625"/>
          </a:xfrm>
          <a:prstGeom prst="rect">
            <a:avLst/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Conforme subcapítulo </a:t>
            </a: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2.6 – Fórmula do BDI de Obras Públicas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 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Acórdão 2622/2013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Plenário,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página  57,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disponível no site: 
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1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http://www.tcu.gov.br/Consultas/Juris/Docs/judoc/Acord/20130930/AC_2622_37_13_P.doc</a:t>
            </a:r>
            <a:r>
              <a:rPr lang="en-US" cap="none" sz="1100" b="0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fórmula de cálculo do B.D.I. é a seguinte: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Onde: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 = Despesas Indiretas;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 = Despesas Eventuais e Riscos;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DF = Despesas Financeiras;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LB = taxa de lucro;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DL = Despesas Legais.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taxas no numerador incidem sobre os custos diretos e as taxas no denominador, sobre o preço de venda (faturamento).
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‘Fórmula elaborada pela equipe com base nas fórmulas de Furnas e na fórmula do trabalho de MENDES, André; BASTOS, Patrícia Reis Leitão, Um Aspecto Polêmico dos Orçamentos de Obras Públicas: benefícios e Despesas Indiretas (BDI). In: Revista do Tribunal de Contas da União – TCU, v. 32, n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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88, Brasília, abr./jun. 2001, p. 26’.
</a:t>
            </a:r>
          </a:p>
        </xdr:txBody>
      </xdr:sp>
      <xdr:grpSp>
        <xdr:nvGrpSpPr>
          <xdr:cNvPr id="10" name="Grupo 28"/>
          <xdr:cNvGrpSpPr>
            <a:grpSpLocks/>
          </xdr:cNvGrpSpPr>
        </xdr:nvGrpSpPr>
        <xdr:grpSpPr>
          <a:xfrm>
            <a:off x="7089032" y="6712315"/>
            <a:ext cx="4626180" cy="699195"/>
            <a:chOff x="6466637" y="7737872"/>
            <a:chExt cx="4607058" cy="694137"/>
          </a:xfrm>
          <a:solidFill>
            <a:srgbClr val="FFFFFF"/>
          </a:solidFill>
        </xdr:grpSpPr>
        <xdr:sp>
          <xdr:nvSpPr>
            <xdr:cNvPr id="11" name="CaixaDeTexto 11"/>
            <xdr:cNvSpPr txBox="1">
              <a:spLocks noChangeArrowheads="1"/>
            </xdr:cNvSpPr>
          </xdr:nvSpPr>
          <xdr:spPr>
            <a:xfrm>
              <a:off x="10417189" y="7925810"/>
              <a:ext cx="654202" cy="2129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- 1    x  100</a:t>
              </a:r>
            </a:p>
          </xdr:txBody>
        </xdr:sp>
        <xdr:grpSp>
          <xdr:nvGrpSpPr>
            <xdr:cNvPr id="12" name="Grupo 27"/>
            <xdr:cNvGrpSpPr>
              <a:grpSpLocks/>
            </xdr:cNvGrpSpPr>
          </xdr:nvGrpSpPr>
          <xdr:grpSpPr>
            <a:xfrm>
              <a:off x="7006815" y="7737872"/>
              <a:ext cx="3702923" cy="694137"/>
              <a:chOff x="7006829" y="7737872"/>
              <a:chExt cx="3702844" cy="694137"/>
            </a:xfrm>
            <a:solidFill>
              <a:srgbClr val="FFFFFF"/>
            </a:solidFill>
          </xdr:grpSpPr>
          <xdr:sp>
            <xdr:nvSpPr>
              <xdr:cNvPr id="13" name="Colchete duplo 14"/>
              <xdr:cNvSpPr>
                <a:spLocks/>
              </xdr:cNvSpPr>
            </xdr:nvSpPr>
            <xdr:spPr>
              <a:xfrm>
                <a:off x="7108657" y="7739607"/>
                <a:ext cx="3346445" cy="691708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" name="Colchete duplo 15"/>
              <xdr:cNvSpPr>
                <a:spLocks/>
              </xdr:cNvSpPr>
            </xdr:nvSpPr>
            <xdr:spPr>
              <a:xfrm>
                <a:off x="7174383" y="7846157"/>
                <a:ext cx="739643" cy="177352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+ DI / 100</a:t>
                </a:r>
              </a:p>
            </xdr:txBody>
          </xdr:sp>
          <xdr:sp>
            <xdr:nvSpPr>
              <xdr:cNvPr id="15" name="Colchete duplo 16"/>
              <xdr:cNvSpPr>
                <a:spLocks/>
              </xdr:cNvSpPr>
            </xdr:nvSpPr>
            <xdr:spPr>
              <a:xfrm>
                <a:off x="9639551" y="7837134"/>
                <a:ext cx="739643" cy="177352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+ LB / 100</a:t>
                </a:r>
              </a:p>
            </xdr:txBody>
          </xdr:sp>
          <xdr:sp>
            <xdr:nvSpPr>
              <xdr:cNvPr id="16" name="Colchete duplo 17"/>
              <xdr:cNvSpPr>
                <a:spLocks/>
              </xdr:cNvSpPr>
            </xdr:nvSpPr>
            <xdr:spPr>
              <a:xfrm>
                <a:off x="7980677" y="7837134"/>
                <a:ext cx="739643" cy="177352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+ DE / 100</a:t>
                </a:r>
              </a:p>
            </xdr:txBody>
          </xdr:sp>
          <xdr:sp>
            <xdr:nvSpPr>
              <xdr:cNvPr id="17" name="Colchete duplo 18"/>
              <xdr:cNvSpPr>
                <a:spLocks/>
              </xdr:cNvSpPr>
            </xdr:nvSpPr>
            <xdr:spPr>
              <a:xfrm>
                <a:off x="8814743" y="7837134"/>
                <a:ext cx="739643" cy="186202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+ DF / 100</a:t>
                </a:r>
              </a:p>
            </xdr:txBody>
          </xdr:sp>
          <xdr:sp>
            <xdr:nvSpPr>
              <xdr:cNvPr id="18" name="Colchete duplo 19"/>
              <xdr:cNvSpPr>
                <a:spLocks/>
              </xdr:cNvSpPr>
            </xdr:nvSpPr>
            <xdr:spPr>
              <a:xfrm>
                <a:off x="8397247" y="8121036"/>
                <a:ext cx="739643" cy="186202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1 - DL / 100</a:t>
                </a:r>
              </a:p>
            </xdr:txBody>
          </xdr:sp>
          <xdr:sp>
            <xdr:nvSpPr>
              <xdr:cNvPr id="19" name="Conector reto 20"/>
              <xdr:cNvSpPr>
                <a:spLocks/>
              </xdr:cNvSpPr>
            </xdr:nvSpPr>
            <xdr:spPr>
              <a:xfrm flipV="1">
                <a:off x="7136429" y="8058910"/>
                <a:ext cx="32807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0" name="Colchete duplo 21"/>
              <xdr:cNvSpPr>
                <a:spLocks/>
              </xdr:cNvSpPr>
            </xdr:nvSpPr>
            <xdr:spPr>
              <a:xfrm>
                <a:off x="7006829" y="7739607"/>
                <a:ext cx="3706547" cy="691708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1" name="CaixaDeTexto 13"/>
            <xdr:cNvSpPr txBox="1">
              <a:spLocks noChangeArrowheads="1"/>
            </xdr:cNvSpPr>
          </xdr:nvSpPr>
          <xdr:spPr>
            <a:xfrm>
              <a:off x="6466637" y="7943684"/>
              <a:ext cx="483741" cy="2129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B.D.I. =</a:t>
              </a:r>
            </a:p>
          </xdr:txBody>
        </xdr:sp>
      </xdr:grpSp>
    </xdr:grpSp>
    <xdr:clientData/>
  </xdr:twoCellAnchor>
  <xdr:twoCellAnchor>
    <xdr:from>
      <xdr:col>7</xdr:col>
      <xdr:colOff>438150</xdr:colOff>
      <xdr:row>56</xdr:row>
      <xdr:rowOff>133350</xdr:rowOff>
    </xdr:from>
    <xdr:to>
      <xdr:col>13</xdr:col>
      <xdr:colOff>447675</xdr:colOff>
      <xdr:row>71</xdr:row>
      <xdr:rowOff>95250</xdr:rowOff>
    </xdr:to>
    <xdr:grpSp>
      <xdr:nvGrpSpPr>
        <xdr:cNvPr id="22" name="Grupo 22"/>
        <xdr:cNvGrpSpPr>
          <a:grpSpLocks/>
        </xdr:cNvGrpSpPr>
      </xdr:nvGrpSpPr>
      <xdr:grpSpPr>
        <a:xfrm>
          <a:off x="8067675" y="10544175"/>
          <a:ext cx="3667125" cy="2419350"/>
          <a:chOff x="8375650" y="10690224"/>
          <a:chExt cx="3671345" cy="2073772"/>
        </a:xfrm>
        <a:solidFill>
          <a:srgbClr val="FFFFFF"/>
        </a:solidFill>
      </xdr:grpSpPr>
      <xdr:sp>
        <xdr:nvSpPr>
          <xdr:cNvPr id="23" name="CaixaDeTexto 23">
            <a:hlinkClick r:id="rId3"/>
          </xdr:cNvPr>
          <xdr:cNvSpPr txBox="1">
            <a:spLocks noChangeArrowheads="1"/>
          </xdr:cNvSpPr>
        </xdr:nvSpPr>
        <xdr:spPr>
          <a:xfrm>
            <a:off x="8823554" y="10690224"/>
            <a:ext cx="3223441" cy="2073772"/>
          </a:xfrm>
          <a:prstGeom prst="rect">
            <a:avLst/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 valores apresentados  nas  colunas, "1º Quartil" e "3º Quartil",  da Composição Analítica do B.D.I. para 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Materiais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foram  indicados pelo Tribunal de Contas da União,  através do Acórdão 2622/2013 - Plenário,  no "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Quadro  18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– 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Valores médios , intervalos de confiança das médias e faixas de valores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", 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página  74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disponível no site, lembramos que estes valores não são valores limites, porém caso excedidos devem ser justificados em Termo Circunstaciado conforme Acórdão: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1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1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http://www.tcu.gov.br/Consultas/Juris/Docs/judoc/Acord/20130930/AC_2622_37_13_P.doc
</a:t>
            </a:r>
          </a:p>
        </xdr:txBody>
      </xdr:sp>
      <xdr:sp>
        <xdr:nvSpPr>
          <xdr:cNvPr id="24" name="Seta para a direita 24"/>
          <xdr:cNvSpPr>
            <a:spLocks/>
          </xdr:cNvSpPr>
        </xdr:nvSpPr>
        <xdr:spPr>
          <a:xfrm rot="10800000">
            <a:off x="8375650" y="10779915"/>
            <a:ext cx="458000" cy="326619"/>
          </a:xfrm>
          <a:prstGeom prst="rightArrow">
            <a:avLst>
              <a:gd name="adj" fmla="val 14324"/>
            </a:avLst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72</xdr:row>
      <xdr:rowOff>123825</xdr:rowOff>
    </xdr:from>
    <xdr:to>
      <xdr:col>17</xdr:col>
      <xdr:colOff>400050</xdr:colOff>
      <xdr:row>98</xdr:row>
      <xdr:rowOff>57150</xdr:rowOff>
    </xdr:to>
    <xdr:grpSp>
      <xdr:nvGrpSpPr>
        <xdr:cNvPr id="25" name="Grupo 25"/>
        <xdr:cNvGrpSpPr>
          <a:grpSpLocks/>
        </xdr:cNvGrpSpPr>
      </xdr:nvGrpSpPr>
      <xdr:grpSpPr>
        <a:xfrm>
          <a:off x="8505825" y="13154025"/>
          <a:ext cx="5619750" cy="4143375"/>
          <a:chOff x="6524624" y="5705475"/>
          <a:chExt cx="5616000" cy="4143375"/>
        </a:xfrm>
        <a:solidFill>
          <a:srgbClr val="FFFFFF"/>
        </a:solidFill>
      </xdr:grpSpPr>
      <xdr:sp>
        <xdr:nvSpPr>
          <xdr:cNvPr id="26" name="CaixaDeTexto 26"/>
          <xdr:cNvSpPr txBox="1">
            <a:spLocks noChangeArrowheads="1"/>
          </xdr:cNvSpPr>
        </xdr:nvSpPr>
        <xdr:spPr>
          <a:xfrm>
            <a:off x="6524624" y="5705475"/>
            <a:ext cx="5616000" cy="4143375"/>
          </a:xfrm>
          <a:prstGeom prst="rect">
            <a:avLst/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Conforme subcapítulo </a:t>
            </a: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2.6 – Fórmula do BDI de Obras Públicas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 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Acórdão 2622/2013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Plenário,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página  57,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disponível no site:  
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1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http://www.tcu.gov.br/Consultas/Juris/Docs/judoc/Acord/20130930/AC_2622_37_13_P.doc</a:t>
            </a:r>
            <a:r>
              <a:rPr lang="en-US" cap="none" sz="1100" b="0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fórmula de cálculo do B.D.I. é a seguinte: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Onde: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 = Despesas Indiretas;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 = Despesas Eventuais e Riscos;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DF = Despesas Financeiras;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LB = taxa de lucro;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DL = Despesas Legais.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taxas no numerador incidem sobre os custos diretos e as taxas no denominador, sobre o preço de venda (faturamento).
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‘Fórmula elaborada pela equipe com base nas fórmulas de Furnas e na fórmula do trabalho de MENDES, André; BASTOS, Patrícia Reis Leitão, Um Aspecto Polêmico dos Orçamentos de Obras Públicas: benefícios e Despesas Indiretas (BDI). In: Revista do Tribunal de Contas da União – TCU, v. 32, n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</a:t>
            </a:r>
            <a:r>
              <a:rPr lang="en-US" cap="none" sz="11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88, Brasília, abr./jun. 2001, p. 26’.
</a:t>
            </a:r>
          </a:p>
        </xdr:txBody>
      </xdr:sp>
      <xdr:grpSp>
        <xdr:nvGrpSpPr>
          <xdr:cNvPr id="27" name="Grupo 27"/>
          <xdr:cNvGrpSpPr>
            <a:grpSpLocks/>
          </xdr:cNvGrpSpPr>
        </xdr:nvGrpSpPr>
        <xdr:grpSpPr>
          <a:xfrm>
            <a:off x="7089032" y="6712315"/>
            <a:ext cx="4626180" cy="699195"/>
            <a:chOff x="6466637" y="7737872"/>
            <a:chExt cx="4607058" cy="694137"/>
          </a:xfrm>
          <a:solidFill>
            <a:srgbClr val="FFFFFF"/>
          </a:solidFill>
        </xdr:grpSpPr>
        <xdr:sp>
          <xdr:nvSpPr>
            <xdr:cNvPr id="28" name="CaixaDeTexto 28"/>
            <xdr:cNvSpPr txBox="1">
              <a:spLocks noChangeArrowheads="1"/>
            </xdr:cNvSpPr>
          </xdr:nvSpPr>
          <xdr:spPr>
            <a:xfrm>
              <a:off x="10417189" y="7929454"/>
              <a:ext cx="654202" cy="2269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- 1    x  100</a:t>
              </a:r>
            </a:p>
          </xdr:txBody>
        </xdr:sp>
        <xdr:grpSp>
          <xdr:nvGrpSpPr>
            <xdr:cNvPr id="29" name="Grupo 27"/>
            <xdr:cNvGrpSpPr>
              <a:grpSpLocks/>
            </xdr:cNvGrpSpPr>
          </xdr:nvGrpSpPr>
          <xdr:grpSpPr>
            <a:xfrm>
              <a:off x="7006815" y="7737872"/>
              <a:ext cx="3702923" cy="694137"/>
              <a:chOff x="7006829" y="7737872"/>
              <a:chExt cx="3702844" cy="694137"/>
            </a:xfrm>
            <a:solidFill>
              <a:srgbClr val="FFFFFF"/>
            </a:solidFill>
          </xdr:grpSpPr>
          <xdr:sp>
            <xdr:nvSpPr>
              <xdr:cNvPr id="30" name="Colchete duplo 31"/>
              <xdr:cNvSpPr>
                <a:spLocks/>
              </xdr:cNvSpPr>
            </xdr:nvSpPr>
            <xdr:spPr>
              <a:xfrm>
                <a:off x="7108657" y="7740301"/>
                <a:ext cx="3346445" cy="690666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Colchete duplo 32"/>
              <xdr:cNvSpPr>
                <a:spLocks/>
              </xdr:cNvSpPr>
            </xdr:nvSpPr>
            <xdr:spPr>
              <a:xfrm>
                <a:off x="7174383" y="7844248"/>
                <a:ext cx="739643" cy="179781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+ DI / 100</a:t>
                </a:r>
              </a:p>
            </xdr:txBody>
          </xdr:sp>
          <xdr:sp>
            <xdr:nvSpPr>
              <xdr:cNvPr id="32" name="Colchete duplo 33"/>
              <xdr:cNvSpPr>
                <a:spLocks/>
              </xdr:cNvSpPr>
            </xdr:nvSpPr>
            <xdr:spPr>
              <a:xfrm>
                <a:off x="9639551" y="7834878"/>
                <a:ext cx="739643" cy="179781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+ LB / 100</a:t>
                </a:r>
              </a:p>
            </xdr:txBody>
          </xdr:sp>
          <xdr:sp>
            <xdr:nvSpPr>
              <xdr:cNvPr id="33" name="Colchete duplo 34"/>
              <xdr:cNvSpPr>
                <a:spLocks/>
              </xdr:cNvSpPr>
            </xdr:nvSpPr>
            <xdr:spPr>
              <a:xfrm>
                <a:off x="7980677" y="7844248"/>
                <a:ext cx="739643" cy="170237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+ DE / 100</a:t>
                </a:r>
              </a:p>
            </xdr:txBody>
          </xdr:sp>
          <xdr:sp>
            <xdr:nvSpPr>
              <xdr:cNvPr id="34" name="Colchete duplo 35"/>
              <xdr:cNvSpPr>
                <a:spLocks/>
              </xdr:cNvSpPr>
            </xdr:nvSpPr>
            <xdr:spPr>
              <a:xfrm>
                <a:off x="8814743" y="7834878"/>
                <a:ext cx="739643" cy="189152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+ DF / 100</a:t>
                </a:r>
              </a:p>
            </xdr:txBody>
          </xdr:sp>
          <xdr:sp>
            <xdr:nvSpPr>
              <xdr:cNvPr id="35" name="Colchete duplo 36"/>
              <xdr:cNvSpPr>
                <a:spLocks/>
              </xdr:cNvSpPr>
            </xdr:nvSpPr>
            <xdr:spPr>
              <a:xfrm>
                <a:off x="8397247" y="8118606"/>
                <a:ext cx="739643" cy="179781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1 - DL / 100</a:t>
                </a:r>
              </a:p>
            </xdr:txBody>
          </xdr:sp>
          <xdr:sp>
            <xdr:nvSpPr>
              <xdr:cNvPr id="36" name="Conector reto 37"/>
              <xdr:cNvSpPr>
                <a:spLocks/>
              </xdr:cNvSpPr>
            </xdr:nvSpPr>
            <xdr:spPr>
              <a:xfrm flipV="1">
                <a:off x="7136429" y="8052490"/>
                <a:ext cx="3280720" cy="954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Colchete duplo 38"/>
              <xdr:cNvSpPr>
                <a:spLocks/>
              </xdr:cNvSpPr>
            </xdr:nvSpPr>
            <xdr:spPr>
              <a:xfrm>
                <a:off x="7006829" y="7740301"/>
                <a:ext cx="3706547" cy="690666"/>
              </a:xfrm>
              <a:prstGeom prst="bracketPair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8" name="CaixaDeTexto 30"/>
            <xdr:cNvSpPr txBox="1">
              <a:spLocks noChangeArrowheads="1"/>
            </xdr:cNvSpPr>
          </xdr:nvSpPr>
          <xdr:spPr>
            <a:xfrm>
              <a:off x="6466637" y="7938825"/>
              <a:ext cx="483741" cy="2269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B.D.I. =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1</xdr:row>
      <xdr:rowOff>28575</xdr:rowOff>
    </xdr:from>
    <xdr:to>
      <xdr:col>2</xdr:col>
      <xdr:colOff>361950</xdr:colOff>
      <xdr:row>2</xdr:row>
      <xdr:rowOff>304800</xdr:rowOff>
    </xdr:to>
    <xdr:pic>
      <xdr:nvPicPr>
        <xdr:cNvPr id="1" name="Imagem 1" descr="Logo Corsan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600075" cy="504825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  <xdr:twoCellAnchor>
    <xdr:from>
      <xdr:col>11</xdr:col>
      <xdr:colOff>447675</xdr:colOff>
      <xdr:row>10</xdr:row>
      <xdr:rowOff>66675</xdr:rowOff>
    </xdr:from>
    <xdr:to>
      <xdr:col>17</xdr:col>
      <xdr:colOff>209550</xdr:colOff>
      <xdr:row>16</xdr:row>
      <xdr:rowOff>66675</xdr:rowOff>
    </xdr:to>
    <xdr:grpSp>
      <xdr:nvGrpSpPr>
        <xdr:cNvPr id="2" name="Grupo 2"/>
        <xdr:cNvGrpSpPr>
          <a:grpSpLocks/>
        </xdr:cNvGrpSpPr>
      </xdr:nvGrpSpPr>
      <xdr:grpSpPr>
        <a:xfrm>
          <a:off x="9886950" y="2076450"/>
          <a:ext cx="3419475" cy="914400"/>
          <a:chOff x="10258426" y="1400175"/>
          <a:chExt cx="3419475" cy="914400"/>
        </a:xfrm>
        <a:solidFill>
          <a:srgbClr val="FFFFFF"/>
        </a:solidFill>
      </xdr:grpSpPr>
      <xdr:sp>
        <xdr:nvSpPr>
          <xdr:cNvPr id="3" name="Seta para baixo 3"/>
          <xdr:cNvSpPr>
            <a:spLocks/>
          </xdr:cNvSpPr>
        </xdr:nvSpPr>
        <xdr:spPr>
          <a:xfrm rot="5400000">
            <a:off x="10291766" y="1414577"/>
            <a:ext cx="294930" cy="361874"/>
          </a:xfrm>
          <a:prstGeom prst="downArrow">
            <a:avLst>
              <a:gd name="adj" fmla="val 9208"/>
            </a:avLst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4"/>
          <xdr:cNvSpPr txBox="1">
            <a:spLocks noChangeArrowheads="1"/>
          </xdr:cNvSpPr>
        </xdr:nvSpPr>
        <xdr:spPr>
          <a:xfrm>
            <a:off x="10543952" y="1400175"/>
            <a:ext cx="3133949" cy="914400"/>
          </a:xfrm>
          <a:prstGeom prst="rect">
            <a:avLst/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Após preencher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os percentuais na aba "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 - BDI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", insira nesta planilha os preços unitários nas células azuis, correspondentes a cada item.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28575</xdr:rowOff>
    </xdr:from>
    <xdr:to>
      <xdr:col>2</xdr:col>
      <xdr:colOff>304800</xdr:colOff>
      <xdr:row>2</xdr:row>
      <xdr:rowOff>0</xdr:rowOff>
    </xdr:to>
    <xdr:pic>
      <xdr:nvPicPr>
        <xdr:cNvPr id="1" name="Imagem 1" descr="Logo Corsan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866775" cy="733425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  <xdr:twoCellAnchor>
    <xdr:from>
      <xdr:col>4</xdr:col>
      <xdr:colOff>409575</xdr:colOff>
      <xdr:row>9</xdr:row>
      <xdr:rowOff>38100</xdr:rowOff>
    </xdr:from>
    <xdr:to>
      <xdr:col>9</xdr:col>
      <xdr:colOff>47625</xdr:colOff>
      <xdr:row>14</xdr:row>
      <xdr:rowOff>142875</xdr:rowOff>
    </xdr:to>
    <xdr:grpSp>
      <xdr:nvGrpSpPr>
        <xdr:cNvPr id="2" name="Grupo 2"/>
        <xdr:cNvGrpSpPr>
          <a:grpSpLocks/>
        </xdr:cNvGrpSpPr>
      </xdr:nvGrpSpPr>
      <xdr:grpSpPr>
        <a:xfrm>
          <a:off x="6657975" y="2371725"/>
          <a:ext cx="3419475" cy="914400"/>
          <a:chOff x="10258426" y="1400175"/>
          <a:chExt cx="3419475" cy="914400"/>
        </a:xfrm>
        <a:solidFill>
          <a:srgbClr val="FFFFFF"/>
        </a:solidFill>
      </xdr:grpSpPr>
      <xdr:sp>
        <xdr:nvSpPr>
          <xdr:cNvPr id="3" name="Seta para baixo 3"/>
          <xdr:cNvSpPr>
            <a:spLocks/>
          </xdr:cNvSpPr>
        </xdr:nvSpPr>
        <xdr:spPr>
          <a:xfrm rot="5400000">
            <a:off x="10291766" y="1414577"/>
            <a:ext cx="294930" cy="361874"/>
          </a:xfrm>
          <a:prstGeom prst="downArrow">
            <a:avLst>
              <a:gd name="adj" fmla="val 9208"/>
            </a:avLst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4"/>
          <xdr:cNvSpPr txBox="1">
            <a:spLocks noChangeArrowheads="1"/>
          </xdr:cNvSpPr>
        </xdr:nvSpPr>
        <xdr:spPr>
          <a:xfrm>
            <a:off x="10543952" y="1400175"/>
            <a:ext cx="3133949" cy="914400"/>
          </a:xfrm>
          <a:prstGeom prst="rect">
            <a:avLst/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 valores dos encargos sociais já estão preenchidos pela Corsan, mas podem ser alterados conforme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 necessidade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-%20Planilha%20Modelo%20Licita&#231;&#227;o%20CORSAN%20-%20Servi&#231;os%20v.4.3%20(3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ro"/>
      <sheetName val="1 - DCCU_sem"/>
      <sheetName val="1 - DCCU"/>
      <sheetName val="2 - BDI_onerado"/>
      <sheetName val="2.1 - BDI-oner"/>
      <sheetName val="2 - BDI_desonerado"/>
      <sheetName val="2.1 - BDI-desoner"/>
      <sheetName val="3 - ES_onerado"/>
      <sheetName val="3 - ES_desonerado"/>
      <sheetName val="1 - DCCU_sem_copia"/>
      <sheetName val="1 - DCCU_com_copia"/>
      <sheetName val="resumo"/>
      <sheetName val="2.1 - POB_sem"/>
      <sheetName val="2.2 - POB"/>
      <sheetName val="2.3 - ES_desonerado"/>
      <sheetName val="2.3 - ES_oner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6"/>
  <sheetViews>
    <sheetView showGridLines="0" view="pageBreakPreview" zoomScaleNormal="75" zoomScaleSheetLayoutView="100" zoomScalePageLayoutView="0" workbookViewId="0" topLeftCell="A1">
      <selection activeCell="B4" sqref="B4:D5"/>
    </sheetView>
  </sheetViews>
  <sheetFormatPr defaultColWidth="21.00390625" defaultRowHeight="18" customHeight="1"/>
  <cols>
    <col min="1" max="1" width="1.57421875" style="50" customWidth="1"/>
    <col min="2" max="2" width="8.7109375" style="50" customWidth="1"/>
    <col min="3" max="3" width="62.28125" style="50" customWidth="1"/>
    <col min="4" max="4" width="21.00390625" style="50" customWidth="1"/>
    <col min="5" max="5" width="2.57421875" style="51" customWidth="1"/>
    <col min="6" max="9" width="9.140625" style="51" customWidth="1"/>
    <col min="10" max="253" width="9.140625" style="50" customWidth="1"/>
    <col min="254" max="254" width="8.7109375" style="50" customWidth="1"/>
    <col min="255" max="255" width="62.28125" style="50" customWidth="1"/>
    <col min="256" max="16384" width="21.00390625" style="50" customWidth="1"/>
  </cols>
  <sheetData>
    <row r="1" ht="8.25" customHeight="1"/>
    <row r="2" spans="2:4" ht="60" customHeight="1">
      <c r="B2" s="118" t="s">
        <v>72</v>
      </c>
      <c r="C2" s="119"/>
      <c r="D2" s="120"/>
    </row>
    <row r="3" spans="2:9" ht="30" customHeight="1">
      <c r="B3" s="106" t="s">
        <v>73</v>
      </c>
      <c r="C3" s="107"/>
      <c r="D3" s="108"/>
      <c r="F3" s="50"/>
      <c r="G3" s="50"/>
      <c r="H3" s="50"/>
      <c r="I3" s="50"/>
    </row>
    <row r="4" spans="2:5" s="53" customFormat="1" ht="15" customHeight="1">
      <c r="B4" s="162" t="s">
        <v>0</v>
      </c>
      <c r="C4" s="163"/>
      <c r="D4" s="163"/>
      <c r="E4" s="52"/>
    </row>
    <row r="5" spans="2:5" s="53" customFormat="1" ht="19.5" customHeight="1">
      <c r="B5" s="164"/>
      <c r="C5" s="165"/>
      <c r="D5" s="165"/>
      <c r="E5" s="52"/>
    </row>
    <row r="6" spans="2:7" s="53" customFormat="1" ht="12.75" customHeight="1">
      <c r="B6" s="54"/>
      <c r="C6" s="55"/>
      <c r="D6" s="56"/>
      <c r="E6" s="52"/>
      <c r="F6" s="115" t="s">
        <v>74</v>
      </c>
      <c r="G6" s="116"/>
    </row>
    <row r="7" spans="2:7" s="53" customFormat="1" ht="12.75" customHeight="1">
      <c r="B7" s="57" t="s">
        <v>4</v>
      </c>
      <c r="C7" s="58" t="s">
        <v>5</v>
      </c>
      <c r="D7" s="59" t="s">
        <v>75</v>
      </c>
      <c r="E7" s="52"/>
      <c r="F7" s="117" t="s">
        <v>76</v>
      </c>
      <c r="G7" s="117" t="s">
        <v>77</v>
      </c>
    </row>
    <row r="8" spans="2:9" ht="12.75" customHeight="1">
      <c r="B8" s="60"/>
      <c r="C8" s="61"/>
      <c r="D8" s="62"/>
      <c r="F8" s="117"/>
      <c r="G8" s="117"/>
      <c r="H8" s="50"/>
      <c r="I8" s="50"/>
    </row>
    <row r="9" spans="2:9" ht="12.75" customHeight="1">
      <c r="B9" s="63"/>
      <c r="C9" s="64"/>
      <c r="D9" s="65"/>
      <c r="F9" s="66"/>
      <c r="G9" s="66"/>
      <c r="H9" s="50"/>
      <c r="I9" s="50"/>
    </row>
    <row r="10" spans="2:9" ht="12.75" customHeight="1">
      <c r="B10" s="67">
        <v>1</v>
      </c>
      <c r="C10" s="68" t="s">
        <v>78</v>
      </c>
      <c r="D10" s="65"/>
      <c r="F10" s="66"/>
      <c r="G10" s="66"/>
      <c r="H10" s="50"/>
      <c r="I10" s="50"/>
    </row>
    <row r="11" spans="2:9" ht="12.75" customHeight="1">
      <c r="B11" s="69" t="s">
        <v>79</v>
      </c>
      <c r="C11" s="70" t="s">
        <v>80</v>
      </c>
      <c r="D11" s="71"/>
      <c r="F11" s="72">
        <v>0.0343</v>
      </c>
      <c r="G11" s="72">
        <v>0.0671</v>
      </c>
      <c r="H11" s="50"/>
      <c r="I11" s="50"/>
    </row>
    <row r="12" spans="2:9" ht="12.75" customHeight="1">
      <c r="B12" s="67"/>
      <c r="C12" s="73"/>
      <c r="D12" s="65"/>
      <c r="F12" s="74"/>
      <c r="G12" s="74"/>
      <c r="H12" s="50"/>
      <c r="I12" s="50"/>
    </row>
    <row r="13" spans="2:9" ht="12.75" customHeight="1">
      <c r="B13" s="75" t="s">
        <v>81</v>
      </c>
      <c r="C13" s="68" t="s">
        <v>82</v>
      </c>
      <c r="D13" s="76"/>
      <c r="F13" s="74"/>
      <c r="G13" s="74"/>
      <c r="H13" s="50"/>
      <c r="I13" s="50"/>
    </row>
    <row r="14" spans="2:9" ht="12.75" customHeight="1">
      <c r="B14" s="69" t="s">
        <v>83</v>
      </c>
      <c r="C14" s="70" t="s">
        <v>84</v>
      </c>
      <c r="D14" s="71"/>
      <c r="F14" s="72">
        <v>0.01</v>
      </c>
      <c r="G14" s="72">
        <v>0.0174</v>
      </c>
      <c r="H14" s="50"/>
      <c r="I14" s="50"/>
    </row>
    <row r="15" spans="2:9" ht="12.75" customHeight="1">
      <c r="B15" s="69" t="s">
        <v>85</v>
      </c>
      <c r="C15" s="70" t="s">
        <v>86</v>
      </c>
      <c r="D15" s="71"/>
      <c r="F15" s="72">
        <v>0</v>
      </c>
      <c r="G15" s="72">
        <v>0.0075</v>
      </c>
      <c r="H15" s="50"/>
      <c r="I15" s="50"/>
    </row>
    <row r="16" spans="2:9" ht="12.75" customHeight="1">
      <c r="B16" s="69" t="s">
        <v>87</v>
      </c>
      <c r="C16" s="70" t="s">
        <v>88</v>
      </c>
      <c r="D16" s="71"/>
      <c r="F16" s="72">
        <v>0</v>
      </c>
      <c r="G16" s="72">
        <v>0.0075</v>
      </c>
      <c r="H16" s="50"/>
      <c r="I16" s="50"/>
    </row>
    <row r="17" spans="2:7" s="50" customFormat="1" ht="12.75" customHeight="1">
      <c r="B17" s="75"/>
      <c r="C17" s="68"/>
      <c r="D17" s="76"/>
      <c r="E17" s="51"/>
      <c r="F17" s="74"/>
      <c r="G17" s="74"/>
    </row>
    <row r="18" spans="2:7" s="50" customFormat="1" ht="12.75" customHeight="1">
      <c r="B18" s="67">
        <v>3</v>
      </c>
      <c r="C18" s="73" t="s">
        <v>89</v>
      </c>
      <c r="D18" s="77"/>
      <c r="E18" s="51"/>
      <c r="F18" s="74"/>
      <c r="G18" s="74"/>
    </row>
    <row r="19" spans="2:7" s="50" customFormat="1" ht="12.75" customHeight="1">
      <c r="B19" s="69" t="s">
        <v>90</v>
      </c>
      <c r="C19" s="70" t="s">
        <v>91</v>
      </c>
      <c r="D19" s="71"/>
      <c r="E19" s="51"/>
      <c r="F19" s="72">
        <v>0.0094</v>
      </c>
      <c r="G19" s="72">
        <v>0.0117</v>
      </c>
    </row>
    <row r="20" spans="2:7" s="50" customFormat="1" ht="12.75" customHeight="1">
      <c r="B20" s="67"/>
      <c r="C20" s="73"/>
      <c r="D20" s="77"/>
      <c r="E20" s="51"/>
      <c r="F20" s="74"/>
      <c r="G20" s="74"/>
    </row>
    <row r="21" spans="2:7" s="50" customFormat="1" ht="12.75" customHeight="1">
      <c r="B21" s="75" t="s">
        <v>26</v>
      </c>
      <c r="C21" s="68" t="s">
        <v>92</v>
      </c>
      <c r="D21" s="76"/>
      <c r="E21" s="51"/>
      <c r="F21" s="74"/>
      <c r="G21" s="74"/>
    </row>
    <row r="22" spans="2:7" s="50" customFormat="1" ht="12.75" customHeight="1">
      <c r="B22" s="69" t="s">
        <v>93</v>
      </c>
      <c r="C22" s="70" t="s">
        <v>94</v>
      </c>
      <c r="D22" s="71"/>
      <c r="E22" s="51"/>
      <c r="F22" s="72">
        <v>0.0674</v>
      </c>
      <c r="G22" s="72">
        <v>0.094</v>
      </c>
    </row>
    <row r="23" spans="2:7" s="50" customFormat="1" ht="12.75" customHeight="1">
      <c r="B23" s="75"/>
      <c r="C23" s="68"/>
      <c r="D23" s="76"/>
      <c r="E23" s="51"/>
      <c r="F23" s="74"/>
      <c r="G23" s="74"/>
    </row>
    <row r="24" spans="2:7" s="50" customFormat="1" ht="12.75" customHeight="1">
      <c r="B24" s="67">
        <v>5</v>
      </c>
      <c r="C24" s="73" t="s">
        <v>95</v>
      </c>
      <c r="D24" s="77"/>
      <c r="E24" s="51"/>
      <c r="F24" s="74"/>
      <c r="G24" s="74"/>
    </row>
    <row r="25" spans="2:7" s="50" customFormat="1" ht="12.75" customHeight="1">
      <c r="B25" s="69" t="s">
        <v>96</v>
      </c>
      <c r="C25" s="70" t="s">
        <v>97</v>
      </c>
      <c r="D25" s="71"/>
      <c r="E25" s="51"/>
      <c r="F25" s="72">
        <v>0.02</v>
      </c>
      <c r="G25" s="72">
        <v>0.03</v>
      </c>
    </row>
    <row r="26" spans="2:7" s="50" customFormat="1" ht="12.75" customHeight="1">
      <c r="B26" s="69" t="s">
        <v>98</v>
      </c>
      <c r="C26" s="70" t="s">
        <v>99</v>
      </c>
      <c r="D26" s="71"/>
      <c r="E26" s="51"/>
      <c r="F26" s="72">
        <v>0.0065</v>
      </c>
      <c r="G26" s="72">
        <v>0.0065</v>
      </c>
    </row>
    <row r="27" spans="2:7" s="50" customFormat="1" ht="12.75" customHeight="1">
      <c r="B27" s="69" t="s">
        <v>100</v>
      </c>
      <c r="C27" s="70" t="s">
        <v>101</v>
      </c>
      <c r="D27" s="71"/>
      <c r="E27" s="51"/>
      <c r="F27" s="72">
        <v>0.03</v>
      </c>
      <c r="G27" s="72">
        <v>0.03</v>
      </c>
    </row>
    <row r="28" spans="2:7" s="50" customFormat="1" ht="12.75" customHeight="1">
      <c r="B28" s="69" t="s">
        <v>102</v>
      </c>
      <c r="C28" s="70" t="s">
        <v>103</v>
      </c>
      <c r="D28" s="71"/>
      <c r="E28" s="51"/>
      <c r="F28" s="72">
        <v>0</v>
      </c>
      <c r="G28" s="72">
        <v>0.01</v>
      </c>
    </row>
    <row r="29" spans="2:7" s="50" customFormat="1" ht="12.75" customHeight="1">
      <c r="B29" s="69" t="s">
        <v>104</v>
      </c>
      <c r="C29" s="70" t="s">
        <v>105</v>
      </c>
      <c r="D29" s="71"/>
      <c r="E29" s="51"/>
      <c r="F29" s="72">
        <v>0</v>
      </c>
      <c r="G29" s="72">
        <v>0.02</v>
      </c>
    </row>
    <row r="30" spans="2:5" s="50" customFormat="1" ht="12.75" customHeight="1">
      <c r="B30" s="67"/>
      <c r="C30" s="73"/>
      <c r="D30" s="77"/>
      <c r="E30" s="51"/>
    </row>
    <row r="31" spans="2:5" s="50" customFormat="1" ht="12.75" customHeight="1">
      <c r="B31" s="75"/>
      <c r="C31" s="68"/>
      <c r="D31" s="76"/>
      <c r="E31" s="51"/>
    </row>
    <row r="32" spans="2:5" s="50" customFormat="1" ht="12.75" customHeight="1">
      <c r="B32" s="67"/>
      <c r="C32" s="73"/>
      <c r="D32" s="78"/>
      <c r="E32" s="51"/>
    </row>
    <row r="33" spans="2:6" s="50" customFormat="1" ht="12.75" customHeight="1">
      <c r="B33" s="75"/>
      <c r="C33" s="79"/>
      <c r="D33" s="80"/>
      <c r="E33" s="51"/>
      <c r="F33" s="81"/>
    </row>
    <row r="34" spans="2:5" s="50" customFormat="1" ht="12.75" customHeight="1">
      <c r="B34" s="67"/>
      <c r="C34" s="73"/>
      <c r="D34" s="77"/>
      <c r="E34" s="51"/>
    </row>
    <row r="35" spans="2:5" s="50" customFormat="1" ht="12.75" customHeight="1">
      <c r="B35" s="75"/>
      <c r="C35" s="68"/>
      <c r="D35" s="76"/>
      <c r="E35" s="51"/>
    </row>
    <row r="36" spans="2:5" s="50" customFormat="1" ht="12.75" customHeight="1">
      <c r="B36" s="67"/>
      <c r="C36" s="73"/>
      <c r="D36" s="77"/>
      <c r="E36" s="51"/>
    </row>
    <row r="37" spans="2:5" s="50" customFormat="1" ht="12.75" customHeight="1">
      <c r="B37" s="75"/>
      <c r="C37" s="68"/>
      <c r="D37" s="82"/>
      <c r="E37" s="51"/>
    </row>
    <row r="38" spans="2:5" s="50" customFormat="1" ht="12.75" customHeight="1">
      <c r="B38" s="67"/>
      <c r="C38" s="73"/>
      <c r="D38" s="77"/>
      <c r="E38" s="51"/>
    </row>
    <row r="39" spans="2:5" s="50" customFormat="1" ht="12.75" customHeight="1">
      <c r="B39" s="75"/>
      <c r="C39" s="68"/>
      <c r="D39" s="76"/>
      <c r="E39" s="51"/>
    </row>
    <row r="40" spans="2:5" s="50" customFormat="1" ht="12.75" customHeight="1">
      <c r="B40" s="67"/>
      <c r="C40" s="73"/>
      <c r="D40" s="77"/>
      <c r="E40" s="51"/>
    </row>
    <row r="41" spans="2:5" s="50" customFormat="1" ht="12.75" customHeight="1">
      <c r="B41" s="75"/>
      <c r="C41" s="68"/>
      <c r="D41" s="76"/>
      <c r="E41" s="51"/>
    </row>
    <row r="42" spans="2:5" s="50" customFormat="1" ht="12.75" customHeight="1">
      <c r="B42" s="67"/>
      <c r="C42" s="68" t="s">
        <v>106</v>
      </c>
      <c r="D42" s="76"/>
      <c r="E42" s="51"/>
    </row>
    <row r="43" spans="2:5" s="50" customFormat="1" ht="12.75" customHeight="1">
      <c r="B43" s="75"/>
      <c r="C43" s="73" t="s">
        <v>107</v>
      </c>
      <c r="D43" s="77">
        <f>1+D11+D14+D15+D16</f>
        <v>1</v>
      </c>
      <c r="E43" s="51"/>
    </row>
    <row r="44" spans="2:5" s="50" customFormat="1" ht="12.75" customHeight="1">
      <c r="B44" s="67"/>
      <c r="C44" s="68" t="s">
        <v>108</v>
      </c>
      <c r="D44" s="76">
        <f>1+D19</f>
        <v>1</v>
      </c>
      <c r="E44" s="51"/>
    </row>
    <row r="45" spans="2:5" s="50" customFormat="1" ht="12.75" customHeight="1">
      <c r="B45" s="75"/>
      <c r="C45" s="73" t="s">
        <v>109</v>
      </c>
      <c r="D45" s="77">
        <f>1+D22</f>
        <v>1</v>
      </c>
      <c r="E45" s="51"/>
    </row>
    <row r="46" spans="2:5" s="50" customFormat="1" ht="12.75" customHeight="1">
      <c r="B46" s="67"/>
      <c r="C46" s="68" t="s">
        <v>110</v>
      </c>
      <c r="D46" s="76">
        <f>D43*D44*D45</f>
        <v>1</v>
      </c>
      <c r="E46" s="51"/>
    </row>
    <row r="47" spans="2:5" s="50" customFormat="1" ht="12.75" customHeight="1">
      <c r="B47" s="75"/>
      <c r="C47" s="73" t="s">
        <v>111</v>
      </c>
      <c r="D47" s="77">
        <f>1-D25-D26-D27-D28-D29</f>
        <v>1</v>
      </c>
      <c r="E47" s="51"/>
    </row>
    <row r="48" spans="2:5" s="50" customFormat="1" ht="12.75" customHeight="1">
      <c r="B48" s="67"/>
      <c r="C48" s="68" t="s">
        <v>112</v>
      </c>
      <c r="D48" s="76">
        <f>(D46/D47-1)</f>
        <v>0</v>
      </c>
      <c r="E48" s="51"/>
    </row>
    <row r="49" spans="2:9" ht="12.75" customHeight="1">
      <c r="B49" s="75"/>
      <c r="C49" s="68"/>
      <c r="D49" s="76"/>
      <c r="F49" s="50"/>
      <c r="G49" s="50"/>
      <c r="H49" s="50"/>
      <c r="I49" s="50"/>
    </row>
    <row r="50" spans="2:9" ht="12.75" customHeight="1">
      <c r="B50" s="83"/>
      <c r="C50" s="84"/>
      <c r="D50" s="85"/>
      <c r="F50" s="50"/>
      <c r="G50" s="50"/>
      <c r="H50" s="50"/>
      <c r="I50" s="50"/>
    </row>
    <row r="51" spans="2:4" ht="30" customHeight="1">
      <c r="B51" s="104" t="s">
        <v>113</v>
      </c>
      <c r="C51" s="105"/>
      <c r="D51" s="86">
        <f>ROUND(D48*100,1)</f>
        <v>0</v>
      </c>
    </row>
    <row r="52" spans="2:9" ht="12.75" customHeight="1">
      <c r="B52" s="87"/>
      <c r="C52" s="88"/>
      <c r="D52" s="89"/>
      <c r="F52" s="50"/>
      <c r="G52" s="50"/>
      <c r="H52" s="50"/>
      <c r="I52" s="50"/>
    </row>
    <row r="53" spans="2:9" ht="12.75" customHeight="1">
      <c r="B53" s="90"/>
      <c r="C53" s="91"/>
      <c r="D53" s="92"/>
      <c r="F53" s="50"/>
      <c r="G53" s="50"/>
      <c r="H53" s="50"/>
      <c r="I53" s="50"/>
    </row>
    <row r="54" spans="2:4" ht="12.75" customHeight="1">
      <c r="B54" s="90"/>
      <c r="C54" s="91"/>
      <c r="D54" s="92"/>
    </row>
    <row r="55" spans="2:9" ht="30" customHeight="1">
      <c r="B55" s="106" t="s">
        <v>114</v>
      </c>
      <c r="C55" s="107"/>
      <c r="D55" s="108"/>
      <c r="F55" s="50"/>
      <c r="G55" s="50"/>
      <c r="H55" s="50"/>
      <c r="I55" s="50"/>
    </row>
    <row r="56" spans="2:5" s="53" customFormat="1" ht="15" customHeight="1">
      <c r="B56" s="109" t="str">
        <f>B4</f>
        <v>Objeto: Execução de base cartográfica, atualização e georreferenciamento do cadastro  das redes de água e  esgoto nos municípios de : Catuípe - Cerro Largo  - Giruá - Ibirubá - Salto do Jacuí - Santa Barbara do Sul - Santo Antônio das Missões - Santo Augusto (lote 13B)</v>
      </c>
      <c r="C56" s="110"/>
      <c r="D56" s="111"/>
      <c r="E56" s="52"/>
    </row>
    <row r="57" spans="2:5" s="53" customFormat="1" ht="15" customHeight="1">
      <c r="B57" s="112"/>
      <c r="C57" s="113"/>
      <c r="D57" s="114"/>
      <c r="E57" s="52"/>
    </row>
    <row r="58" spans="2:7" s="53" customFormat="1" ht="12.75" customHeight="1">
      <c r="B58" s="54"/>
      <c r="C58" s="55"/>
      <c r="D58" s="56"/>
      <c r="E58" s="52"/>
      <c r="F58" s="115" t="s">
        <v>74</v>
      </c>
      <c r="G58" s="116"/>
    </row>
    <row r="59" spans="2:7" s="53" customFormat="1" ht="12.75" customHeight="1">
      <c r="B59" s="57" t="s">
        <v>4</v>
      </c>
      <c r="C59" s="58" t="s">
        <v>5</v>
      </c>
      <c r="D59" s="59" t="s">
        <v>115</v>
      </c>
      <c r="E59" s="52"/>
      <c r="F59" s="117" t="s">
        <v>76</v>
      </c>
      <c r="G59" s="117" t="s">
        <v>77</v>
      </c>
    </row>
    <row r="60" spans="2:9" ht="12.75" customHeight="1">
      <c r="B60" s="60"/>
      <c r="C60" s="61"/>
      <c r="D60" s="62"/>
      <c r="F60" s="117"/>
      <c r="G60" s="117"/>
      <c r="H60" s="50"/>
      <c r="I60" s="50"/>
    </row>
    <row r="61" spans="2:9" ht="12.75" customHeight="1">
      <c r="B61" s="63"/>
      <c r="C61" s="64"/>
      <c r="D61" s="65"/>
      <c r="F61" s="66"/>
      <c r="G61" s="66"/>
      <c r="H61" s="50"/>
      <c r="I61" s="50"/>
    </row>
    <row r="62" spans="2:9" ht="12.75" customHeight="1">
      <c r="B62" s="67">
        <v>1</v>
      </c>
      <c r="C62" s="68" t="s">
        <v>78</v>
      </c>
      <c r="D62" s="65"/>
      <c r="F62" s="66"/>
      <c r="G62" s="66"/>
      <c r="H62" s="50"/>
      <c r="I62" s="50"/>
    </row>
    <row r="63" spans="2:9" ht="12.75" customHeight="1">
      <c r="B63" s="69" t="s">
        <v>79</v>
      </c>
      <c r="C63" s="70" t="s">
        <v>80</v>
      </c>
      <c r="D63" s="71"/>
      <c r="F63" s="72">
        <v>0.015</v>
      </c>
      <c r="G63" s="72">
        <v>0.0449</v>
      </c>
      <c r="H63" s="50"/>
      <c r="I63" s="50"/>
    </row>
    <row r="64" spans="2:9" ht="12.75" customHeight="1">
      <c r="B64" s="67"/>
      <c r="C64" s="73"/>
      <c r="D64" s="65"/>
      <c r="F64" s="74"/>
      <c r="G64" s="74"/>
      <c r="H64" s="50"/>
      <c r="I64" s="50"/>
    </row>
    <row r="65" spans="2:9" ht="12.75" customHeight="1">
      <c r="B65" s="75" t="s">
        <v>81</v>
      </c>
      <c r="C65" s="68" t="s">
        <v>82</v>
      </c>
      <c r="D65" s="76"/>
      <c r="F65" s="74"/>
      <c r="G65" s="74"/>
      <c r="H65" s="50"/>
      <c r="I65" s="50"/>
    </row>
    <row r="66" spans="2:9" ht="12.75" customHeight="1">
      <c r="B66" s="69" t="s">
        <v>83</v>
      </c>
      <c r="C66" s="70" t="s">
        <v>84</v>
      </c>
      <c r="D66" s="71"/>
      <c r="F66" s="72">
        <v>0.0056</v>
      </c>
      <c r="G66" s="72">
        <v>0.0089</v>
      </c>
      <c r="H66" s="50"/>
      <c r="I66" s="50"/>
    </row>
    <row r="67" spans="2:9" ht="12.75" customHeight="1">
      <c r="B67" s="69" t="s">
        <v>85</v>
      </c>
      <c r="C67" s="70" t="s">
        <v>86</v>
      </c>
      <c r="D67" s="71"/>
      <c r="F67" s="72">
        <v>0</v>
      </c>
      <c r="G67" s="72">
        <v>0.0082</v>
      </c>
      <c r="H67" s="50"/>
      <c r="I67" s="50"/>
    </row>
    <row r="68" spans="2:9" ht="12.75" customHeight="1">
      <c r="B68" s="69" t="s">
        <v>87</v>
      </c>
      <c r="C68" s="70" t="s">
        <v>88</v>
      </c>
      <c r="D68" s="71"/>
      <c r="F68" s="72">
        <v>0</v>
      </c>
      <c r="G68" s="72">
        <v>0.0082</v>
      </c>
      <c r="H68" s="50"/>
      <c r="I68" s="50"/>
    </row>
    <row r="69" spans="2:9" ht="12.75" customHeight="1">
      <c r="B69" s="75"/>
      <c r="C69" s="68"/>
      <c r="D69" s="76"/>
      <c r="F69" s="74"/>
      <c r="G69" s="74"/>
      <c r="H69" s="50"/>
      <c r="I69" s="50"/>
    </row>
    <row r="70" spans="2:9" ht="12.75" customHeight="1">
      <c r="B70" s="67">
        <v>3</v>
      </c>
      <c r="C70" s="73" t="s">
        <v>89</v>
      </c>
      <c r="D70" s="77"/>
      <c r="F70" s="74"/>
      <c r="G70" s="74"/>
      <c r="H70" s="50"/>
      <c r="I70" s="50"/>
    </row>
    <row r="71" spans="2:9" ht="12.75" customHeight="1">
      <c r="B71" s="69" t="s">
        <v>90</v>
      </c>
      <c r="C71" s="70" t="s">
        <v>91</v>
      </c>
      <c r="D71" s="71"/>
      <c r="F71" s="72">
        <v>0.0085</v>
      </c>
      <c r="G71" s="72">
        <v>0.0111</v>
      </c>
      <c r="H71" s="50"/>
      <c r="I71" s="50"/>
    </row>
    <row r="72" spans="2:9" ht="12.75" customHeight="1">
      <c r="B72" s="67"/>
      <c r="C72" s="73"/>
      <c r="D72" s="77"/>
      <c r="F72" s="74"/>
      <c r="G72" s="74"/>
      <c r="H72" s="50"/>
      <c r="I72" s="50"/>
    </row>
    <row r="73" spans="2:9" ht="12.75" customHeight="1">
      <c r="B73" s="75" t="s">
        <v>26</v>
      </c>
      <c r="C73" s="68" t="s">
        <v>92</v>
      </c>
      <c r="D73" s="76"/>
      <c r="F73" s="74"/>
      <c r="G73" s="74"/>
      <c r="H73" s="50"/>
      <c r="I73" s="50"/>
    </row>
    <row r="74" spans="2:9" ht="12.75" customHeight="1">
      <c r="B74" s="69" t="s">
        <v>93</v>
      </c>
      <c r="C74" s="70" t="s">
        <v>94</v>
      </c>
      <c r="D74" s="71"/>
      <c r="F74" s="72">
        <v>0.035</v>
      </c>
      <c r="G74" s="72">
        <v>0.0622</v>
      </c>
      <c r="H74" s="50"/>
      <c r="I74" s="50"/>
    </row>
    <row r="75" spans="2:9" ht="12.75" customHeight="1">
      <c r="B75" s="75"/>
      <c r="C75" s="68"/>
      <c r="D75" s="76"/>
      <c r="F75" s="74"/>
      <c r="G75" s="74"/>
      <c r="H75" s="50"/>
      <c r="I75" s="50"/>
    </row>
    <row r="76" spans="2:9" ht="12.75" customHeight="1">
      <c r="B76" s="67">
        <v>5</v>
      </c>
      <c r="C76" s="73" t="s">
        <v>95</v>
      </c>
      <c r="D76" s="77"/>
      <c r="F76" s="74"/>
      <c r="G76" s="74"/>
      <c r="H76" s="50"/>
      <c r="I76" s="50"/>
    </row>
    <row r="77" spans="2:9" ht="12.75" customHeight="1">
      <c r="B77" s="69" t="s">
        <v>96</v>
      </c>
      <c r="C77" s="70" t="s">
        <v>97</v>
      </c>
      <c r="D77" s="71"/>
      <c r="F77" s="72">
        <v>0</v>
      </c>
      <c r="G77" s="72">
        <v>0</v>
      </c>
      <c r="H77" s="50"/>
      <c r="I77" s="50"/>
    </row>
    <row r="78" spans="2:9" ht="12.75" customHeight="1">
      <c r="B78" s="69" t="s">
        <v>98</v>
      </c>
      <c r="C78" s="70" t="s">
        <v>99</v>
      </c>
      <c r="D78" s="71"/>
      <c r="F78" s="72">
        <v>0.0065</v>
      </c>
      <c r="G78" s="72">
        <v>0.0065</v>
      </c>
      <c r="H78" s="50"/>
      <c r="I78" s="50"/>
    </row>
    <row r="79" spans="2:9" ht="12.75" customHeight="1">
      <c r="B79" s="69" t="s">
        <v>100</v>
      </c>
      <c r="C79" s="70" t="s">
        <v>101</v>
      </c>
      <c r="D79" s="71"/>
      <c r="F79" s="72">
        <v>0.03</v>
      </c>
      <c r="G79" s="72">
        <v>0.03</v>
      </c>
      <c r="H79" s="50"/>
      <c r="I79" s="50"/>
    </row>
    <row r="80" spans="2:9" ht="12.75" customHeight="1">
      <c r="B80" s="69" t="s">
        <v>102</v>
      </c>
      <c r="C80" s="70" t="s">
        <v>103</v>
      </c>
      <c r="D80" s="71"/>
      <c r="F80" s="72">
        <v>0</v>
      </c>
      <c r="G80" s="72">
        <v>0.01</v>
      </c>
      <c r="H80" s="50"/>
      <c r="I80" s="50"/>
    </row>
    <row r="81" spans="2:9" ht="12.75" customHeight="1">
      <c r="B81" s="69" t="s">
        <v>104</v>
      </c>
      <c r="C81" s="70" t="s">
        <v>105</v>
      </c>
      <c r="D81" s="71"/>
      <c r="F81" s="72">
        <v>0</v>
      </c>
      <c r="G81" s="72">
        <v>0.02</v>
      </c>
      <c r="H81" s="50"/>
      <c r="I81" s="50"/>
    </row>
    <row r="82" spans="2:9" ht="12.75" customHeight="1">
      <c r="B82" s="67"/>
      <c r="C82" s="73"/>
      <c r="D82" s="77"/>
      <c r="F82" s="50"/>
      <c r="G82" s="50"/>
      <c r="H82" s="50"/>
      <c r="I82" s="50"/>
    </row>
    <row r="83" spans="2:9" ht="12.75" customHeight="1">
      <c r="B83" s="75"/>
      <c r="C83" s="68"/>
      <c r="D83" s="76"/>
      <c r="F83" s="50"/>
      <c r="G83" s="50"/>
      <c r="H83" s="50"/>
      <c r="I83" s="50"/>
    </row>
    <row r="84" spans="2:9" ht="12.75" customHeight="1">
      <c r="B84" s="67"/>
      <c r="C84" s="73"/>
      <c r="D84" s="77"/>
      <c r="F84" s="50"/>
      <c r="G84" s="50"/>
      <c r="H84" s="50"/>
      <c r="I84" s="50"/>
    </row>
    <row r="85" spans="2:9" ht="12.75" customHeight="1">
      <c r="B85" s="75"/>
      <c r="C85" s="68"/>
      <c r="D85" s="76"/>
      <c r="F85" s="50"/>
      <c r="G85" s="50"/>
      <c r="H85" s="50"/>
      <c r="I85" s="50"/>
    </row>
    <row r="86" spans="2:9" ht="12.75" customHeight="1">
      <c r="B86" s="67"/>
      <c r="C86" s="73"/>
      <c r="D86" s="77"/>
      <c r="F86" s="50"/>
      <c r="G86" s="50"/>
      <c r="H86" s="50"/>
      <c r="I86" s="50"/>
    </row>
    <row r="87" spans="2:9" ht="12.75" customHeight="1">
      <c r="B87" s="75"/>
      <c r="C87" s="68"/>
      <c r="D87" s="76"/>
      <c r="F87" s="50"/>
      <c r="G87" s="50"/>
      <c r="H87" s="50"/>
      <c r="I87" s="50"/>
    </row>
    <row r="88" spans="2:9" ht="12.75" customHeight="1">
      <c r="B88" s="67"/>
      <c r="C88" s="73"/>
      <c r="D88" s="77"/>
      <c r="F88" s="50"/>
      <c r="G88" s="50"/>
      <c r="H88" s="50"/>
      <c r="I88" s="50"/>
    </row>
    <row r="89" spans="2:9" ht="12.75" customHeight="1">
      <c r="B89" s="75"/>
      <c r="C89" s="68"/>
      <c r="D89" s="82"/>
      <c r="F89" s="50"/>
      <c r="G89" s="50"/>
      <c r="H89" s="50"/>
      <c r="I89" s="50"/>
    </row>
    <row r="90" spans="2:9" ht="12.75" customHeight="1">
      <c r="B90" s="67"/>
      <c r="C90" s="73"/>
      <c r="D90" s="77"/>
      <c r="F90" s="50"/>
      <c r="G90" s="50"/>
      <c r="H90" s="50"/>
      <c r="I90" s="50"/>
    </row>
    <row r="91" spans="2:9" ht="12.75" customHeight="1">
      <c r="B91" s="75"/>
      <c r="C91" s="68"/>
      <c r="D91" s="76"/>
      <c r="F91" s="50"/>
      <c r="G91" s="50"/>
      <c r="H91" s="50"/>
      <c r="I91" s="50"/>
    </row>
    <row r="92" spans="2:9" ht="12.75" customHeight="1">
      <c r="B92" s="67"/>
      <c r="C92" s="73"/>
      <c r="D92" s="77"/>
      <c r="F92" s="50"/>
      <c r="G92" s="50"/>
      <c r="H92" s="50"/>
      <c r="I92" s="50"/>
    </row>
    <row r="93" spans="2:9" ht="12.75" customHeight="1">
      <c r="B93" s="75"/>
      <c r="C93" s="68"/>
      <c r="D93" s="76"/>
      <c r="F93" s="50"/>
      <c r="G93" s="50"/>
      <c r="H93" s="50"/>
      <c r="I93" s="50"/>
    </row>
    <row r="94" spans="2:9" ht="12.75" customHeight="1">
      <c r="B94" s="67"/>
      <c r="C94" s="68" t="s">
        <v>106</v>
      </c>
      <c r="D94" s="76"/>
      <c r="F94" s="50"/>
      <c r="G94" s="50"/>
      <c r="H94" s="50"/>
      <c r="I94" s="50"/>
    </row>
    <row r="95" spans="2:9" ht="12.75" customHeight="1">
      <c r="B95" s="75"/>
      <c r="C95" s="73" t="s">
        <v>107</v>
      </c>
      <c r="D95" s="77">
        <f>1+D63+D66+D67+D68</f>
        <v>1</v>
      </c>
      <c r="F95" s="50"/>
      <c r="G95" s="50"/>
      <c r="H95" s="50"/>
      <c r="I95" s="50"/>
    </row>
    <row r="96" spans="2:9" ht="12.75" customHeight="1">
      <c r="B96" s="67"/>
      <c r="C96" s="68" t="s">
        <v>108</v>
      </c>
      <c r="D96" s="76">
        <f>1+D71</f>
        <v>1</v>
      </c>
      <c r="F96" s="50"/>
      <c r="G96" s="50"/>
      <c r="H96" s="50"/>
      <c r="I96" s="50"/>
    </row>
    <row r="97" spans="2:9" ht="12.75" customHeight="1">
      <c r="B97" s="75"/>
      <c r="C97" s="73" t="s">
        <v>109</v>
      </c>
      <c r="D97" s="77">
        <f>1+D74</f>
        <v>1</v>
      </c>
      <c r="F97" s="50"/>
      <c r="G97" s="50"/>
      <c r="H97" s="50"/>
      <c r="I97" s="50"/>
    </row>
    <row r="98" spans="2:9" ht="12.75" customHeight="1">
      <c r="B98" s="67"/>
      <c r="C98" s="68" t="s">
        <v>110</v>
      </c>
      <c r="D98" s="76">
        <f>D95*D96*D97</f>
        <v>1</v>
      </c>
      <c r="F98" s="50"/>
      <c r="G98" s="50"/>
      <c r="H98" s="50"/>
      <c r="I98" s="50"/>
    </row>
    <row r="99" spans="2:9" ht="12.75" customHeight="1">
      <c r="B99" s="75"/>
      <c r="C99" s="73" t="s">
        <v>111</v>
      </c>
      <c r="D99" s="77">
        <f>1-D77-D78-D79-D80-D81</f>
        <v>1</v>
      </c>
      <c r="F99" s="50"/>
      <c r="G99" s="50"/>
      <c r="H99" s="50"/>
      <c r="I99" s="50"/>
    </row>
    <row r="100" spans="2:9" ht="12.75" customHeight="1">
      <c r="B100" s="67"/>
      <c r="C100" s="68" t="s">
        <v>112</v>
      </c>
      <c r="D100" s="76">
        <f>(D98/D99-1)</f>
        <v>0</v>
      </c>
      <c r="F100" s="50"/>
      <c r="G100" s="50"/>
      <c r="H100" s="50"/>
      <c r="I100" s="50"/>
    </row>
    <row r="101" spans="2:9" ht="12.75" customHeight="1">
      <c r="B101" s="75"/>
      <c r="C101" s="68"/>
      <c r="D101" s="76"/>
      <c r="F101" s="50"/>
      <c r="G101" s="50"/>
      <c r="H101" s="50"/>
      <c r="I101" s="50"/>
    </row>
    <row r="102" spans="2:9" ht="12.75" customHeight="1">
      <c r="B102" s="83"/>
      <c r="C102" s="84"/>
      <c r="D102" s="85"/>
      <c r="F102" s="50"/>
      <c r="G102" s="50"/>
      <c r="H102" s="50"/>
      <c r="I102" s="50"/>
    </row>
    <row r="103" spans="2:4" ht="30" customHeight="1">
      <c r="B103" s="104" t="s">
        <v>113</v>
      </c>
      <c r="C103" s="105"/>
      <c r="D103" s="86">
        <f>ROUND(D100*100,1)</f>
        <v>0</v>
      </c>
    </row>
    <row r="104" spans="2:9" ht="12.75" customHeight="1">
      <c r="B104" s="87"/>
      <c r="C104" s="88"/>
      <c r="D104" s="89"/>
      <c r="F104" s="50"/>
      <c r="G104" s="50"/>
      <c r="H104" s="50"/>
      <c r="I104" s="50"/>
    </row>
    <row r="105" spans="2:9" ht="12.75" customHeight="1">
      <c r="B105" s="90"/>
      <c r="C105" s="91"/>
      <c r="D105" s="92"/>
      <c r="F105" s="50"/>
      <c r="G105" s="50"/>
      <c r="H105" s="50"/>
      <c r="I105" s="50"/>
    </row>
    <row r="106" spans="2:4" ht="12.75" customHeight="1">
      <c r="B106" s="90"/>
      <c r="C106" s="91"/>
      <c r="D106" s="92"/>
    </row>
  </sheetData>
  <sheetProtection/>
  <mergeCells count="13">
    <mergeCell ref="B2:D2"/>
    <mergeCell ref="B3:D3"/>
    <mergeCell ref="B4:D5"/>
    <mergeCell ref="F6:G6"/>
    <mergeCell ref="F7:F8"/>
    <mergeCell ref="G7:G8"/>
    <mergeCell ref="B103:C103"/>
    <mergeCell ref="B51:C51"/>
    <mergeCell ref="B55:D55"/>
    <mergeCell ref="B56:D57"/>
    <mergeCell ref="F58:G58"/>
    <mergeCell ref="F59:F60"/>
    <mergeCell ref="G59:G60"/>
  </mergeCells>
  <printOptions horizontalCentered="1" verticalCentered="1"/>
  <pageMargins left="0.7874015748031497" right="0.3937007874015748" top="0.3937007874015748" bottom="0.7874015748031497" header="0.3937007874015748" footer="0.3937007874015748"/>
  <pageSetup blackAndWhite="1" horizontalDpi="300" verticalDpi="300" orientation="portrait" paperSize="9" scale="93" r:id="rId2"/>
  <rowBreaks count="1" manualBreakCount="1">
    <brk id="5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5"/>
  <sheetViews>
    <sheetView showGridLines="0" showZeros="0" view="pageBreakPreview" zoomScale="85" zoomScaleSheetLayoutView="85" zoomScalePageLayoutView="0" workbookViewId="0" topLeftCell="A1">
      <selection activeCell="B4" sqref="B4:D5"/>
    </sheetView>
  </sheetViews>
  <sheetFormatPr defaultColWidth="2.28125" defaultRowHeight="18" customHeight="1"/>
  <cols>
    <col min="1" max="1" width="1.1484375" style="3" customWidth="1"/>
    <col min="2" max="2" width="4.7109375" style="45" bestFit="1" customWidth="1"/>
    <col min="3" max="3" width="60.421875" style="8" customWidth="1"/>
    <col min="4" max="4" width="9.8515625" style="8" customWidth="1"/>
    <col min="5" max="5" width="3.00390625" style="8" bestFit="1" customWidth="1"/>
    <col min="6" max="6" width="7.7109375" style="46" bestFit="1" customWidth="1"/>
    <col min="7" max="7" width="10.8515625" style="45" customWidth="1"/>
    <col min="8" max="8" width="12.421875" style="47" bestFit="1" customWidth="1"/>
    <col min="9" max="9" width="8.140625" style="48" customWidth="1"/>
    <col min="10" max="10" width="10.8515625" style="45" customWidth="1"/>
    <col min="11" max="11" width="12.421875" style="49" customWidth="1"/>
    <col min="12" max="244" width="9.140625" style="8" customWidth="1"/>
    <col min="245" max="245" width="1.57421875" style="8" customWidth="1"/>
    <col min="246" max="246" width="4.7109375" style="8" bestFit="1" customWidth="1"/>
    <col min="247" max="247" width="58.57421875" style="8" customWidth="1"/>
    <col min="248" max="248" width="8.00390625" style="8" bestFit="1" customWidth="1"/>
    <col min="249" max="249" width="3.00390625" style="8" bestFit="1" customWidth="1"/>
    <col min="250" max="250" width="7.7109375" style="8" bestFit="1" customWidth="1"/>
    <col min="251" max="251" width="10.8515625" style="8" customWidth="1"/>
    <col min="252" max="252" width="12.421875" style="8" bestFit="1" customWidth="1"/>
    <col min="253" max="253" width="8.140625" style="8" customWidth="1"/>
    <col min="254" max="254" width="10.8515625" style="8" customWidth="1"/>
    <col min="255" max="255" width="12.421875" style="8" bestFit="1" customWidth="1"/>
    <col min="256" max="16384" width="2.28125" style="8" customWidth="1"/>
  </cols>
  <sheetData>
    <row r="1" spans="1:11" ht="14.25" customHeight="1">
      <c r="A1" s="1"/>
      <c r="B1" s="2"/>
      <c r="C1" s="3"/>
      <c r="D1" s="3"/>
      <c r="E1" s="3"/>
      <c r="F1" s="4"/>
      <c r="G1" s="2"/>
      <c r="H1" s="5"/>
      <c r="I1" s="6"/>
      <c r="J1" s="2"/>
      <c r="K1" s="7"/>
    </row>
    <row r="2" spans="2:11" ht="18" customHeight="1">
      <c r="B2" s="148"/>
      <c r="C2" s="149"/>
      <c r="D2" s="149"/>
      <c r="E2" s="149"/>
      <c r="F2" s="149"/>
      <c r="G2" s="149"/>
      <c r="H2" s="149"/>
      <c r="I2" s="149"/>
      <c r="J2" s="149"/>
      <c r="K2" s="150"/>
    </row>
    <row r="3" spans="2:11" ht="30" customHeight="1">
      <c r="B3" s="151" t="str">
        <f>'I - BDI'!B2</f>
        <v>[NOME DA EMPRESA PARTICIPANTE DO CERTAME]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11" s="10" customFormat="1" ht="15.75" customHeight="1">
      <c r="A4" s="9"/>
      <c r="B4" s="172" t="s">
        <v>0</v>
      </c>
      <c r="C4" s="163"/>
      <c r="D4" s="163"/>
      <c r="E4" s="166" t="s">
        <v>1</v>
      </c>
      <c r="F4" s="167"/>
      <c r="G4" s="167"/>
      <c r="H4" s="168"/>
      <c r="I4" s="154" t="s">
        <v>2</v>
      </c>
      <c r="J4" s="155"/>
      <c r="K4" s="156"/>
    </row>
    <row r="5" spans="1:11" s="10" customFormat="1" ht="24" customHeight="1">
      <c r="A5" s="9"/>
      <c r="B5" s="164"/>
      <c r="C5" s="165"/>
      <c r="D5" s="165"/>
      <c r="E5" s="169"/>
      <c r="F5" s="170"/>
      <c r="G5" s="170"/>
      <c r="H5" s="171"/>
      <c r="I5" s="157" t="s">
        <v>3</v>
      </c>
      <c r="J5" s="158"/>
      <c r="K5" s="159"/>
    </row>
    <row r="6" spans="1:11" ht="12.75" customHeight="1">
      <c r="A6" s="11"/>
      <c r="B6" s="135" t="s">
        <v>4</v>
      </c>
      <c r="C6" s="138" t="s">
        <v>5</v>
      </c>
      <c r="D6" s="141" t="s">
        <v>6</v>
      </c>
      <c r="E6" s="144" t="s">
        <v>7</v>
      </c>
      <c r="F6" s="146" t="s">
        <v>8</v>
      </c>
      <c r="G6" s="124" t="s">
        <v>9</v>
      </c>
      <c r="H6" s="125"/>
      <c r="I6" s="121" t="s">
        <v>10</v>
      </c>
      <c r="J6" s="124" t="s">
        <v>11</v>
      </c>
      <c r="K6" s="125"/>
    </row>
    <row r="7" spans="1:11" ht="12.75" customHeight="1">
      <c r="A7" s="11"/>
      <c r="B7" s="136"/>
      <c r="C7" s="139"/>
      <c r="D7" s="142"/>
      <c r="E7" s="145"/>
      <c r="F7" s="147" t="s">
        <v>12</v>
      </c>
      <c r="G7" s="126" t="s">
        <v>13</v>
      </c>
      <c r="H7" s="127"/>
      <c r="I7" s="122"/>
      <c r="J7" s="128" t="s">
        <v>14</v>
      </c>
      <c r="K7" s="129"/>
    </row>
    <row r="8" spans="1:11" ht="12.75" customHeight="1">
      <c r="A8" s="11"/>
      <c r="B8" s="137"/>
      <c r="C8" s="140"/>
      <c r="D8" s="143"/>
      <c r="E8" s="145"/>
      <c r="F8" s="147"/>
      <c r="G8" s="12" t="s">
        <v>15</v>
      </c>
      <c r="H8" s="13" t="s">
        <v>16</v>
      </c>
      <c r="I8" s="123"/>
      <c r="J8" s="12" t="s">
        <v>15</v>
      </c>
      <c r="K8" s="12" t="s">
        <v>16</v>
      </c>
    </row>
    <row r="9" spans="1:11" s="10" customFormat="1" ht="6" customHeight="1">
      <c r="A9" s="11"/>
      <c r="B9" s="14"/>
      <c r="C9" s="15"/>
      <c r="D9" s="16"/>
      <c r="E9" s="17"/>
      <c r="F9" s="18"/>
      <c r="G9" s="19"/>
      <c r="H9" s="20"/>
      <c r="I9" s="21"/>
      <c r="J9" s="20"/>
      <c r="K9" s="22"/>
    </row>
    <row r="10" spans="1:11" s="10" customFormat="1" ht="12" customHeight="1">
      <c r="A10" s="11">
        <v>1</v>
      </c>
      <c r="B10" s="23">
        <v>1</v>
      </c>
      <c r="C10" s="24" t="s">
        <v>17</v>
      </c>
      <c r="D10" s="25" t="s">
        <v>18</v>
      </c>
      <c r="E10" s="17" t="s">
        <v>19</v>
      </c>
      <c r="F10" s="26">
        <v>8</v>
      </c>
      <c r="G10" s="27">
        <f>IF(I10="","",IF(I10=0,"",ROUND(J10/(1+I10),2)))</f>
      </c>
      <c r="H10" s="28">
        <f>IF(G10="","",F10*G10)</f>
      </c>
      <c r="I10" s="29">
        <f>IF(A10=1,'I - BDI'!$D$51/100,IF(A10=2,'I - BDI'!$D$103/100,""))</f>
        <v>0</v>
      </c>
      <c r="J10" s="30">
        <f>IF(F10=0,"",IF(AND(K10&lt;&gt;"",I10=0),"preencher I-BDI",ROUND(K10/F10,2)))</f>
        <v>0</v>
      </c>
      <c r="K10" s="31"/>
    </row>
    <row r="11" spans="1:11" s="10" customFormat="1" ht="12" customHeight="1">
      <c r="A11" s="11">
        <v>1</v>
      </c>
      <c r="B11" s="23">
        <v>2</v>
      </c>
      <c r="C11" s="24" t="s">
        <v>20</v>
      </c>
      <c r="D11" s="25" t="s">
        <v>21</v>
      </c>
      <c r="E11" s="17" t="s">
        <v>22</v>
      </c>
      <c r="F11" s="26">
        <v>89</v>
      </c>
      <c r="G11" s="27">
        <f aca="true" t="shared" si="0" ref="G11:G37">IF(I11="","",IF(I11=0,"",ROUND(J11/(1+I11),2)))</f>
      </c>
      <c r="H11" s="28">
        <f aca="true" t="shared" si="1" ref="H11:H37">IF(G11="","",F11*G11)</f>
      </c>
      <c r="I11" s="29">
        <f>IF(A11=1,'I - BDI'!$D$51/100,IF(A11=2,'I - BDI'!$D$103/100,""))</f>
        <v>0</v>
      </c>
      <c r="J11" s="30">
        <f aca="true" t="shared" si="2" ref="J11:J37">IF(F11=0,"",IF(AND(K11&lt;&gt;"",I11=0),"preencher I-BDI",ROUND(K11/F11,2)))</f>
        <v>0</v>
      </c>
      <c r="K11" s="31"/>
    </row>
    <row r="12" spans="1:11" s="10" customFormat="1" ht="12" customHeight="1">
      <c r="A12" s="11">
        <v>1</v>
      </c>
      <c r="B12" s="23" t="s">
        <v>23</v>
      </c>
      <c r="C12" s="24" t="s">
        <v>24</v>
      </c>
      <c r="D12" s="25" t="s">
        <v>25</v>
      </c>
      <c r="E12" s="17" t="s">
        <v>22</v>
      </c>
      <c r="F12" s="26">
        <v>89</v>
      </c>
      <c r="G12" s="27">
        <f t="shared" si="0"/>
      </c>
      <c r="H12" s="28">
        <f t="shared" si="1"/>
      </c>
      <c r="I12" s="29">
        <f>IF(A12=1,'I - BDI'!$D$51/100,IF(A12=2,'I - BDI'!$D$103/100,""))</f>
        <v>0</v>
      </c>
      <c r="J12" s="30">
        <f t="shared" si="2"/>
        <v>0</v>
      </c>
      <c r="K12" s="31"/>
    </row>
    <row r="13" spans="1:11" ht="12" customHeight="1">
      <c r="A13" s="11">
        <v>1</v>
      </c>
      <c r="B13" s="23" t="s">
        <v>26</v>
      </c>
      <c r="C13" s="24" t="s">
        <v>27</v>
      </c>
      <c r="D13" s="25" t="s">
        <v>28</v>
      </c>
      <c r="E13" s="17" t="s">
        <v>29</v>
      </c>
      <c r="F13" s="26">
        <v>110</v>
      </c>
      <c r="G13" s="27">
        <f t="shared" si="0"/>
      </c>
      <c r="H13" s="28">
        <f t="shared" si="1"/>
      </c>
      <c r="I13" s="29">
        <f>IF(A13=1,'I - BDI'!$D$51/100,IF(A13=2,'I - BDI'!$D$103/100,""))</f>
        <v>0</v>
      </c>
      <c r="J13" s="30">
        <f t="shared" si="2"/>
        <v>0</v>
      </c>
      <c r="K13" s="31"/>
    </row>
    <row r="14" spans="1:14" ht="12" customHeight="1">
      <c r="A14" s="11">
        <v>1</v>
      </c>
      <c r="B14" s="23" t="s">
        <v>30</v>
      </c>
      <c r="C14" s="24" t="s">
        <v>31</v>
      </c>
      <c r="D14" s="25" t="s">
        <v>32</v>
      </c>
      <c r="E14" s="17" t="s">
        <v>19</v>
      </c>
      <c r="F14" s="26">
        <v>8</v>
      </c>
      <c r="G14" s="27">
        <f t="shared" si="0"/>
      </c>
      <c r="H14" s="28">
        <f t="shared" si="1"/>
      </c>
      <c r="I14" s="29">
        <f>IF(A14=1,'I - BDI'!$D$51/100,IF(A14=2,'I - BDI'!$D$103/100,""))</f>
        <v>0</v>
      </c>
      <c r="J14" s="30">
        <f t="shared" si="2"/>
        <v>0</v>
      </c>
      <c r="K14" s="31"/>
      <c r="N14" s="8" t="s">
        <v>33</v>
      </c>
    </row>
    <row r="15" spans="1:14" ht="12" customHeight="1">
      <c r="A15" s="11">
        <v>1</v>
      </c>
      <c r="B15" s="23" t="s">
        <v>34</v>
      </c>
      <c r="C15" s="24" t="s">
        <v>35</v>
      </c>
      <c r="D15" s="25" t="s">
        <v>36</v>
      </c>
      <c r="E15" s="17" t="s">
        <v>19</v>
      </c>
      <c r="F15" s="26">
        <v>8</v>
      </c>
      <c r="G15" s="27">
        <f t="shared" si="0"/>
      </c>
      <c r="H15" s="28">
        <f t="shared" si="1"/>
      </c>
      <c r="I15" s="29">
        <f>IF(A15=1,'I - BDI'!$D$51/100,IF(A15=2,'I - BDI'!$D$103/100,""))</f>
        <v>0</v>
      </c>
      <c r="J15" s="30">
        <f t="shared" si="2"/>
        <v>0</v>
      </c>
      <c r="K15" s="31"/>
      <c r="N15" s="8" t="s">
        <v>33</v>
      </c>
    </row>
    <row r="16" spans="1:14" s="10" customFormat="1" ht="12" customHeight="1">
      <c r="A16" s="11">
        <v>1</v>
      </c>
      <c r="B16" s="23" t="s">
        <v>37</v>
      </c>
      <c r="C16" s="24" t="s">
        <v>38</v>
      </c>
      <c r="D16" s="25" t="s">
        <v>39</v>
      </c>
      <c r="E16" s="17" t="s">
        <v>19</v>
      </c>
      <c r="F16" s="26">
        <v>8</v>
      </c>
      <c r="G16" s="27">
        <f t="shared" si="0"/>
      </c>
      <c r="H16" s="28">
        <f t="shared" si="1"/>
      </c>
      <c r="I16" s="29">
        <f>IF(A16=1,'I - BDI'!$D$51/100,IF(A16=2,'I - BDI'!$D$103/100,""))</f>
        <v>0</v>
      </c>
      <c r="J16" s="30">
        <f t="shared" si="2"/>
        <v>0</v>
      </c>
      <c r="K16" s="31"/>
      <c r="N16" s="10" t="s">
        <v>33</v>
      </c>
    </row>
    <row r="17" spans="1:14" s="10" customFormat="1" ht="12" customHeight="1">
      <c r="A17" s="11">
        <v>1</v>
      </c>
      <c r="B17" s="23" t="s">
        <v>40</v>
      </c>
      <c r="C17" s="24" t="s">
        <v>41</v>
      </c>
      <c r="D17" s="25" t="s">
        <v>42</v>
      </c>
      <c r="E17" s="17" t="s">
        <v>19</v>
      </c>
      <c r="F17" s="26">
        <v>8</v>
      </c>
      <c r="G17" s="27">
        <f t="shared" si="0"/>
      </c>
      <c r="H17" s="28">
        <f t="shared" si="1"/>
      </c>
      <c r="I17" s="29">
        <f>IF(A17=1,'I - BDI'!$D$51/100,IF(A17=2,'I - BDI'!$D$103/100,""))</f>
        <v>0</v>
      </c>
      <c r="J17" s="30">
        <f t="shared" si="2"/>
        <v>0</v>
      </c>
      <c r="K17" s="31"/>
      <c r="N17" s="10" t="s">
        <v>33</v>
      </c>
    </row>
    <row r="18" spans="1:14" s="10" customFormat="1" ht="12" customHeight="1">
      <c r="A18" s="11">
        <v>1</v>
      </c>
      <c r="B18" s="23" t="s">
        <v>43</v>
      </c>
      <c r="C18" s="24" t="s">
        <v>44</v>
      </c>
      <c r="D18" s="25" t="s">
        <v>45</v>
      </c>
      <c r="E18" s="17" t="s">
        <v>19</v>
      </c>
      <c r="F18" s="26">
        <v>8</v>
      </c>
      <c r="G18" s="27">
        <f t="shared" si="0"/>
      </c>
      <c r="H18" s="28">
        <f t="shared" si="1"/>
      </c>
      <c r="I18" s="29">
        <f>IF(A18=1,'I - BDI'!$D$51/100,IF(A18=2,'I - BDI'!$D$103/100,""))</f>
        <v>0</v>
      </c>
      <c r="J18" s="30">
        <f t="shared" si="2"/>
        <v>0</v>
      </c>
      <c r="K18" s="31"/>
      <c r="N18" s="10" t="s">
        <v>33</v>
      </c>
    </row>
    <row r="19" spans="1:14" ht="12" customHeight="1">
      <c r="A19" s="11">
        <v>1</v>
      </c>
      <c r="B19" s="23" t="s">
        <v>46</v>
      </c>
      <c r="C19" s="24" t="s">
        <v>47</v>
      </c>
      <c r="D19" s="25" t="s">
        <v>48</v>
      </c>
      <c r="E19" s="17" t="s">
        <v>29</v>
      </c>
      <c r="F19" s="26">
        <v>38</v>
      </c>
      <c r="G19" s="27">
        <f t="shared" si="0"/>
      </c>
      <c r="H19" s="28">
        <f t="shared" si="1"/>
      </c>
      <c r="I19" s="29">
        <f>IF(A19=1,'I - BDI'!$D$51/100,IF(A19=2,'I - BDI'!$D$103/100,""))</f>
        <v>0</v>
      </c>
      <c r="J19" s="30">
        <f t="shared" si="2"/>
        <v>0</v>
      </c>
      <c r="K19" s="31"/>
      <c r="N19" s="8" t="s">
        <v>33</v>
      </c>
    </row>
    <row r="20" spans="1:14" s="10" customFormat="1" ht="12" customHeight="1">
      <c r="A20" s="11">
        <v>1</v>
      </c>
      <c r="B20" s="23" t="s">
        <v>49</v>
      </c>
      <c r="C20" s="24" t="s">
        <v>50</v>
      </c>
      <c r="D20" s="25" t="s">
        <v>51</v>
      </c>
      <c r="E20" s="17" t="s">
        <v>52</v>
      </c>
      <c r="F20" s="26">
        <v>482</v>
      </c>
      <c r="G20" s="27">
        <f t="shared" si="0"/>
      </c>
      <c r="H20" s="28">
        <f t="shared" si="1"/>
      </c>
      <c r="I20" s="29">
        <f>IF(A20=1,'I - BDI'!$D$51/100,IF(A20=2,'I - BDI'!$D$103/100,""))</f>
        <v>0</v>
      </c>
      <c r="J20" s="30">
        <f t="shared" si="2"/>
        <v>0</v>
      </c>
      <c r="K20" s="31"/>
      <c r="N20" s="10" t="s">
        <v>33</v>
      </c>
    </row>
    <row r="21" spans="1:14" s="10" customFormat="1" ht="12" customHeight="1">
      <c r="A21" s="11">
        <v>1</v>
      </c>
      <c r="B21" s="23" t="s">
        <v>53</v>
      </c>
      <c r="C21" s="24" t="s">
        <v>54</v>
      </c>
      <c r="D21" s="25" t="s">
        <v>51</v>
      </c>
      <c r="E21" s="17" t="s">
        <v>52</v>
      </c>
      <c r="F21" s="26">
        <v>10</v>
      </c>
      <c r="G21" s="27">
        <f t="shared" si="0"/>
      </c>
      <c r="H21" s="28">
        <f t="shared" si="1"/>
      </c>
      <c r="I21" s="29">
        <f>IF(A21=1,'I - BDI'!$D$51/100,IF(A21=2,'I - BDI'!$D$103/100,""))</f>
        <v>0</v>
      </c>
      <c r="J21" s="30">
        <f t="shared" si="2"/>
        <v>0</v>
      </c>
      <c r="K21" s="31"/>
      <c r="N21" s="10" t="s">
        <v>33</v>
      </c>
    </row>
    <row r="22" spans="1:14" s="10" customFormat="1" ht="12" customHeight="1">
      <c r="A22" s="11">
        <v>1</v>
      </c>
      <c r="B22" s="23" t="s">
        <v>55</v>
      </c>
      <c r="C22" s="24" t="s">
        <v>56</v>
      </c>
      <c r="D22" s="25" t="s">
        <v>57</v>
      </c>
      <c r="E22" s="17" t="s">
        <v>19</v>
      </c>
      <c r="F22" s="26">
        <v>8</v>
      </c>
      <c r="G22" s="27">
        <f t="shared" si="0"/>
      </c>
      <c r="H22" s="28">
        <f t="shared" si="1"/>
      </c>
      <c r="I22" s="29">
        <f>IF(A22=1,'I - BDI'!$D$51/100,IF(A22=2,'I - BDI'!$D$103/100,""))</f>
        <v>0</v>
      </c>
      <c r="J22" s="30">
        <f t="shared" si="2"/>
        <v>0</v>
      </c>
      <c r="K22" s="31"/>
      <c r="N22" s="10" t="s">
        <v>33</v>
      </c>
    </row>
    <row r="23" spans="1:14" s="10" customFormat="1" ht="12" customHeight="1">
      <c r="A23" s="11">
        <v>1</v>
      </c>
      <c r="B23" s="23" t="s">
        <v>58</v>
      </c>
      <c r="C23" s="24" t="s">
        <v>59</v>
      </c>
      <c r="D23" s="25" t="s">
        <v>60</v>
      </c>
      <c r="E23" s="17" t="s">
        <v>52</v>
      </c>
      <c r="F23" s="26">
        <v>20</v>
      </c>
      <c r="G23" s="27">
        <f t="shared" si="0"/>
      </c>
      <c r="H23" s="28">
        <f t="shared" si="1"/>
      </c>
      <c r="I23" s="29">
        <f>IF(A23=1,'I - BDI'!$D$51/100,IF(A23=2,'I - BDI'!$D$103/100,""))</f>
        <v>0</v>
      </c>
      <c r="J23" s="30">
        <f t="shared" si="2"/>
        <v>0</v>
      </c>
      <c r="K23" s="31"/>
      <c r="N23" s="10" t="s">
        <v>33</v>
      </c>
    </row>
    <row r="24" spans="1:14" s="10" customFormat="1" ht="12" customHeight="1">
      <c r="A24" s="11">
        <v>1</v>
      </c>
      <c r="B24" s="23" t="s">
        <v>61</v>
      </c>
      <c r="C24" s="24" t="s">
        <v>62</v>
      </c>
      <c r="D24" s="25" t="s">
        <v>60</v>
      </c>
      <c r="E24" s="17" t="s">
        <v>52</v>
      </c>
      <c r="F24" s="26">
        <v>28</v>
      </c>
      <c r="G24" s="27">
        <f t="shared" si="0"/>
      </c>
      <c r="H24" s="28">
        <f t="shared" si="1"/>
      </c>
      <c r="I24" s="29">
        <f>IF(A24=1,'I - BDI'!$D$51/100,IF(A24=2,'I - BDI'!$D$103/100,""))</f>
        <v>0</v>
      </c>
      <c r="J24" s="30">
        <f t="shared" si="2"/>
        <v>0</v>
      </c>
      <c r="K24" s="31"/>
      <c r="N24" s="10" t="s">
        <v>33</v>
      </c>
    </row>
    <row r="25" spans="1:14" s="10" customFormat="1" ht="12" customHeight="1">
      <c r="A25" s="11">
        <v>1</v>
      </c>
      <c r="B25" s="23" t="s">
        <v>63</v>
      </c>
      <c r="C25" s="24" t="s">
        <v>64</v>
      </c>
      <c r="D25" s="25" t="s">
        <v>25</v>
      </c>
      <c r="E25" s="17" t="s">
        <v>29</v>
      </c>
      <c r="F25" s="26">
        <v>8</v>
      </c>
      <c r="G25" s="27">
        <f t="shared" si="0"/>
      </c>
      <c r="H25" s="28">
        <f t="shared" si="1"/>
      </c>
      <c r="I25" s="29">
        <f>IF(A25=1,'I - BDI'!$D$51/100,IF(A25=2,'I - BDI'!$D$103/100,""))</f>
        <v>0</v>
      </c>
      <c r="J25" s="30">
        <f t="shared" si="2"/>
        <v>0</v>
      </c>
      <c r="K25" s="31"/>
      <c r="N25" s="10" t="s">
        <v>33</v>
      </c>
    </row>
    <row r="26" spans="1:14" s="10" customFormat="1" ht="12" customHeight="1">
      <c r="A26" s="11">
        <v>1</v>
      </c>
      <c r="B26" s="23" t="s">
        <v>65</v>
      </c>
      <c r="C26" s="24" t="s">
        <v>66</v>
      </c>
      <c r="D26" s="25" t="s">
        <v>18</v>
      </c>
      <c r="E26" s="17" t="s">
        <v>19</v>
      </c>
      <c r="F26" s="26">
        <v>8</v>
      </c>
      <c r="G26" s="27">
        <f t="shared" si="0"/>
      </c>
      <c r="H26" s="28">
        <f t="shared" si="1"/>
      </c>
      <c r="I26" s="29">
        <f>IF(A26=1,'I - BDI'!$D$51/100,IF(A26=2,'I - BDI'!$D$103/100,""))</f>
        <v>0</v>
      </c>
      <c r="J26" s="30">
        <f t="shared" si="2"/>
        <v>0</v>
      </c>
      <c r="K26" s="31"/>
      <c r="N26" s="10" t="s">
        <v>33</v>
      </c>
    </row>
    <row r="27" spans="1:14" s="10" customFormat="1" ht="12" customHeight="1">
      <c r="A27" s="11">
        <v>2</v>
      </c>
      <c r="B27" s="23" t="s">
        <v>67</v>
      </c>
      <c r="C27" s="24" t="s">
        <v>68</v>
      </c>
      <c r="D27" s="25" t="s">
        <v>69</v>
      </c>
      <c r="E27" s="17" t="s">
        <v>29</v>
      </c>
      <c r="F27" s="26">
        <v>8</v>
      </c>
      <c r="G27" s="27">
        <f t="shared" si="0"/>
      </c>
      <c r="H27" s="28">
        <f t="shared" si="1"/>
      </c>
      <c r="I27" s="29">
        <f>IF(A27=1,'I - BDI'!$D$51/100,IF(A27=2,'I - BDI'!$D$103/100,""))</f>
        <v>0</v>
      </c>
      <c r="J27" s="30">
        <f t="shared" si="2"/>
        <v>0</v>
      </c>
      <c r="K27" s="31"/>
      <c r="N27" s="10" t="s">
        <v>33</v>
      </c>
    </row>
    <row r="28" spans="1:14" s="10" customFormat="1" ht="12" customHeight="1">
      <c r="A28" s="11" t="s">
        <v>33</v>
      </c>
      <c r="B28" s="23">
        <v>0</v>
      </c>
      <c r="C28" s="24">
        <v>0</v>
      </c>
      <c r="D28" s="25">
        <v>0</v>
      </c>
      <c r="E28" s="17">
        <v>0</v>
      </c>
      <c r="F28" s="26">
        <v>0</v>
      </c>
      <c r="G28" s="27">
        <f t="shared" si="0"/>
      </c>
      <c r="H28" s="28">
        <f t="shared" si="1"/>
      </c>
      <c r="I28" s="29">
        <f>IF(A28=1,'I - BDI'!$D$51/100,IF(A28=2,'I - BDI'!$D$103/100,""))</f>
      </c>
      <c r="J28" s="30">
        <f t="shared" si="2"/>
      </c>
      <c r="K28" s="31"/>
      <c r="N28" s="10" t="s">
        <v>33</v>
      </c>
    </row>
    <row r="29" spans="1:14" s="10" customFormat="1" ht="12" customHeight="1">
      <c r="A29" s="11" t="s">
        <v>33</v>
      </c>
      <c r="B29" s="23">
        <v>0</v>
      </c>
      <c r="C29" s="24">
        <v>0</v>
      </c>
      <c r="D29" s="25">
        <v>0</v>
      </c>
      <c r="E29" s="17">
        <v>0</v>
      </c>
      <c r="F29" s="26">
        <v>0</v>
      </c>
      <c r="G29" s="27">
        <f t="shared" si="0"/>
      </c>
      <c r="H29" s="28">
        <f t="shared" si="1"/>
      </c>
      <c r="I29" s="29">
        <f>IF(A29=1,'I - BDI'!$D$51/100,IF(A29=2,'I - BDI'!$D$103/100,""))</f>
      </c>
      <c r="J29" s="30">
        <f t="shared" si="2"/>
      </c>
      <c r="K29" s="31"/>
      <c r="N29" s="10" t="s">
        <v>33</v>
      </c>
    </row>
    <row r="30" spans="1:14" s="10" customFormat="1" ht="12" customHeight="1">
      <c r="A30" s="11" t="s">
        <v>33</v>
      </c>
      <c r="B30" s="23">
        <v>0</v>
      </c>
      <c r="C30" s="24">
        <v>0</v>
      </c>
      <c r="D30" s="25">
        <v>0</v>
      </c>
      <c r="E30" s="17">
        <v>0</v>
      </c>
      <c r="F30" s="26">
        <v>0</v>
      </c>
      <c r="G30" s="27">
        <f t="shared" si="0"/>
      </c>
      <c r="H30" s="28">
        <f t="shared" si="1"/>
      </c>
      <c r="I30" s="29">
        <f>IF(A30=1,'I - BDI'!$D$51/100,IF(A30=2,'I - BDI'!$D$103/100,""))</f>
      </c>
      <c r="J30" s="30">
        <f t="shared" si="2"/>
      </c>
      <c r="K30" s="31"/>
      <c r="N30" s="10" t="s">
        <v>33</v>
      </c>
    </row>
    <row r="31" spans="1:14" s="10" customFormat="1" ht="12" customHeight="1">
      <c r="A31" s="11" t="s">
        <v>33</v>
      </c>
      <c r="B31" s="23">
        <v>0</v>
      </c>
      <c r="C31" s="24">
        <v>0</v>
      </c>
      <c r="D31" s="25">
        <v>0</v>
      </c>
      <c r="E31" s="17">
        <v>0</v>
      </c>
      <c r="F31" s="26">
        <v>0</v>
      </c>
      <c r="G31" s="27">
        <f t="shared" si="0"/>
      </c>
      <c r="H31" s="28">
        <f t="shared" si="1"/>
      </c>
      <c r="I31" s="29">
        <f>IF(A31=1,'I - BDI'!$D$51/100,IF(A31=2,'I - BDI'!$D$103/100,""))</f>
      </c>
      <c r="J31" s="30">
        <f t="shared" si="2"/>
      </c>
      <c r="K31" s="31"/>
      <c r="N31" s="10" t="s">
        <v>33</v>
      </c>
    </row>
    <row r="32" spans="1:14" s="10" customFormat="1" ht="12" customHeight="1">
      <c r="A32" s="11" t="s">
        <v>33</v>
      </c>
      <c r="B32" s="23">
        <v>0</v>
      </c>
      <c r="C32" s="24">
        <v>0</v>
      </c>
      <c r="D32" s="25">
        <v>0</v>
      </c>
      <c r="E32" s="17">
        <v>0</v>
      </c>
      <c r="F32" s="26">
        <v>0</v>
      </c>
      <c r="G32" s="27">
        <f t="shared" si="0"/>
      </c>
      <c r="H32" s="28">
        <f t="shared" si="1"/>
      </c>
      <c r="I32" s="29">
        <f>IF(A32=1,'I - BDI'!$D$51/100,IF(A32=2,'I - BDI'!$D$103/100,""))</f>
      </c>
      <c r="J32" s="30">
        <f t="shared" si="2"/>
      </c>
      <c r="K32" s="31"/>
      <c r="N32" s="10" t="s">
        <v>33</v>
      </c>
    </row>
    <row r="33" spans="1:14" s="10" customFormat="1" ht="12" customHeight="1">
      <c r="A33" s="11" t="s">
        <v>33</v>
      </c>
      <c r="B33" s="23">
        <v>0</v>
      </c>
      <c r="C33" s="24">
        <v>0</v>
      </c>
      <c r="D33" s="25">
        <v>0</v>
      </c>
      <c r="E33" s="17">
        <v>0</v>
      </c>
      <c r="F33" s="26">
        <v>0</v>
      </c>
      <c r="G33" s="27">
        <f t="shared" si="0"/>
      </c>
      <c r="H33" s="28">
        <f t="shared" si="1"/>
      </c>
      <c r="I33" s="29">
        <f>IF(A33=1,'I - BDI'!$D$51/100,IF(A33=2,'I - BDI'!$D$103/100,""))</f>
      </c>
      <c r="J33" s="30">
        <f t="shared" si="2"/>
      </c>
      <c r="K33" s="31"/>
      <c r="N33" s="10" t="s">
        <v>33</v>
      </c>
    </row>
    <row r="34" spans="1:14" s="10" customFormat="1" ht="12" customHeight="1">
      <c r="A34" s="11" t="s">
        <v>33</v>
      </c>
      <c r="B34" s="23">
        <v>0</v>
      </c>
      <c r="C34" s="24">
        <v>0</v>
      </c>
      <c r="D34" s="25">
        <v>0</v>
      </c>
      <c r="E34" s="17">
        <v>0</v>
      </c>
      <c r="F34" s="26">
        <v>0</v>
      </c>
      <c r="G34" s="27">
        <f t="shared" si="0"/>
      </c>
      <c r="H34" s="28">
        <f t="shared" si="1"/>
      </c>
      <c r="I34" s="29">
        <f>IF(A34=1,'I - BDI'!$D$51/100,IF(A34=2,'I - BDI'!$D$103/100,""))</f>
      </c>
      <c r="J34" s="30">
        <f t="shared" si="2"/>
      </c>
      <c r="K34" s="31"/>
      <c r="N34" s="10" t="s">
        <v>33</v>
      </c>
    </row>
    <row r="35" spans="1:14" s="10" customFormat="1" ht="12" customHeight="1">
      <c r="A35" s="11" t="s">
        <v>33</v>
      </c>
      <c r="B35" s="23">
        <v>0</v>
      </c>
      <c r="C35" s="24">
        <v>0</v>
      </c>
      <c r="D35" s="25">
        <v>0</v>
      </c>
      <c r="E35" s="17">
        <v>0</v>
      </c>
      <c r="F35" s="26">
        <v>0</v>
      </c>
      <c r="G35" s="27">
        <f t="shared" si="0"/>
      </c>
      <c r="H35" s="28">
        <f t="shared" si="1"/>
      </c>
      <c r="I35" s="29">
        <f>IF(A35=1,'I - BDI'!$D$51/100,IF(A35=2,'I - BDI'!$D$103/100,""))</f>
      </c>
      <c r="J35" s="30">
        <f t="shared" si="2"/>
      </c>
      <c r="K35" s="31"/>
      <c r="N35" s="10" t="s">
        <v>33</v>
      </c>
    </row>
    <row r="36" spans="1:11" s="10" customFormat="1" ht="12" customHeight="1">
      <c r="A36" s="11" t="s">
        <v>33</v>
      </c>
      <c r="B36" s="23">
        <v>0</v>
      </c>
      <c r="C36" s="24">
        <v>0</v>
      </c>
      <c r="D36" s="25">
        <v>0</v>
      </c>
      <c r="E36" s="17">
        <v>0</v>
      </c>
      <c r="F36" s="26">
        <v>0</v>
      </c>
      <c r="G36" s="27">
        <f t="shared" si="0"/>
      </c>
      <c r="H36" s="28">
        <f t="shared" si="1"/>
      </c>
      <c r="I36" s="29">
        <f>IF(A36=1,'I - BDI'!$D$51/100,IF(A36=2,'I - BDI'!$D$103/100,""))</f>
      </c>
      <c r="J36" s="30">
        <f t="shared" si="2"/>
      </c>
      <c r="K36" s="31"/>
    </row>
    <row r="37" spans="1:11" s="10" customFormat="1" ht="12" customHeight="1">
      <c r="A37" s="11" t="s">
        <v>33</v>
      </c>
      <c r="B37" s="23">
        <v>0</v>
      </c>
      <c r="C37" s="24">
        <v>0</v>
      </c>
      <c r="D37" s="25">
        <v>0</v>
      </c>
      <c r="E37" s="17">
        <v>0</v>
      </c>
      <c r="F37" s="26">
        <v>0</v>
      </c>
      <c r="G37" s="27">
        <f t="shared" si="0"/>
      </c>
      <c r="H37" s="28">
        <f t="shared" si="1"/>
      </c>
      <c r="I37" s="29">
        <f>IF(A37=1,'I - BDI'!$D$51/100,IF(A37=2,'I - BDI'!$D$103/100,""))</f>
      </c>
      <c r="J37" s="30">
        <f t="shared" si="2"/>
      </c>
      <c r="K37" s="31"/>
    </row>
    <row r="38" spans="1:11" ht="6" customHeight="1">
      <c r="A38" s="11"/>
      <c r="B38" s="23"/>
      <c r="C38" s="32"/>
      <c r="D38" s="33"/>
      <c r="E38" s="34"/>
      <c r="F38" s="18"/>
      <c r="G38" s="27"/>
      <c r="H38" s="28"/>
      <c r="I38" s="29"/>
      <c r="J38" s="27"/>
      <c r="K38" s="35">
        <f>J38*F38</f>
        <v>0</v>
      </c>
    </row>
    <row r="39" spans="1:11" ht="16.5" customHeight="1">
      <c r="A39" s="11"/>
      <c r="B39" s="130"/>
      <c r="C39" s="131"/>
      <c r="D39" s="131"/>
      <c r="E39" s="132"/>
      <c r="F39" s="133" t="s">
        <v>70</v>
      </c>
      <c r="G39" s="134"/>
      <c r="H39" s="36">
        <f>SUM(H9:H38)</f>
        <v>0</v>
      </c>
      <c r="I39" s="133" t="s">
        <v>71</v>
      </c>
      <c r="J39" s="134"/>
      <c r="K39" s="37">
        <f>SUM(K9:K38)</f>
        <v>0</v>
      </c>
    </row>
    <row r="40" spans="1:11" ht="12.75" customHeight="1">
      <c r="A40" s="11"/>
      <c r="B40" s="38"/>
      <c r="C40" s="39"/>
      <c r="D40" s="40"/>
      <c r="E40" s="40"/>
      <c r="F40" s="41"/>
      <c r="G40" s="40"/>
      <c r="H40" s="42"/>
      <c r="I40" s="43"/>
      <c r="J40" s="44"/>
      <c r="K40" s="44"/>
    </row>
    <row r="47" ht="18" customHeight="1">
      <c r="I47" s="48">
        <f>IF(A47=1,'I - BDI'!$D$51/100,IF(A47=2,'I - BDI'!$D$103/100,""))</f>
      </c>
    </row>
    <row r="48" ht="18" customHeight="1">
      <c r="I48" s="48">
        <f>IF(A48=1,'I - BDI'!$D$51/100,IF(A48=2,'I - BDI'!$D$103/100,""))</f>
      </c>
    </row>
    <row r="49" ht="18" customHeight="1">
      <c r="I49" s="48">
        <f>IF(A49=1,'I - BDI'!$D$51/100,IF(A49=2,'I - BDI'!$D$103/100,""))</f>
      </c>
    </row>
    <row r="50" ht="18" customHeight="1">
      <c r="I50" s="48">
        <f>IF(A50=1,'I - BDI'!$D$51/100,IF(A50=2,'I - BDI'!$D$103/100,""))</f>
      </c>
    </row>
    <row r="51" ht="18" customHeight="1">
      <c r="I51" s="48">
        <f>IF(A51=1,'I - BDI'!$D$51/100,IF(A51=2,'I - BDI'!$D$103/100,""))</f>
      </c>
    </row>
    <row r="52" ht="18" customHeight="1">
      <c r="I52" s="48">
        <f>IF(A52=1,'I - BDI'!$D$51/100,IF(A52=2,'I - BDI'!$D$103/100,""))</f>
      </c>
    </row>
    <row r="53" ht="18" customHeight="1">
      <c r="I53" s="48">
        <f>IF(A53=1,'I - BDI'!$D$51/100,IF(A53=2,'I - BDI'!$D$103/100,""))</f>
      </c>
    </row>
    <row r="54" ht="18" customHeight="1">
      <c r="I54" s="48">
        <f>IF(A54=1,'I - BDI'!$D$51/100,IF(A54=2,'I - BDI'!$D$103/100,""))</f>
      </c>
    </row>
    <row r="55" ht="18" customHeight="1">
      <c r="I55" s="48">
        <f>IF(A55=1,'I - BDI'!$D$51/100,IF(A55=2,'I - BDI'!$D$103/100,""))</f>
      </c>
    </row>
    <row r="56" ht="18" customHeight="1">
      <c r="I56" s="48">
        <f>IF(A56=1,'I - BDI'!$D$51/100,IF(A56=2,'I - BDI'!$D$103/100,""))</f>
      </c>
    </row>
    <row r="57" ht="18" customHeight="1">
      <c r="I57" s="48">
        <f>IF(A57=1,'I - BDI'!$D$51/100,IF(A57=2,'I - BDI'!$D$103/100,""))</f>
      </c>
    </row>
    <row r="58" ht="18" customHeight="1">
      <c r="I58" s="48">
        <f>IF(A58=1,'I - BDI'!$D$51/100,IF(A58=2,'I - BDI'!$D$103/100,""))</f>
      </c>
    </row>
    <row r="59" ht="18" customHeight="1">
      <c r="I59" s="48">
        <f>IF(A59=1,'I - BDI'!$D$51/100,IF(A59=2,'I - BDI'!$D$103/100,""))</f>
      </c>
    </row>
    <row r="60" ht="18" customHeight="1">
      <c r="I60" s="48">
        <f>IF(A60=1,'I - BDI'!$D$51/100,IF(A60=2,'I - BDI'!$D$103/100,""))</f>
      </c>
    </row>
    <row r="61" ht="18" customHeight="1">
      <c r="I61" s="48">
        <f>IF(A61=1,'I - BDI'!$D$51/100,IF(A61=2,'I - BDI'!$D$103/100,""))</f>
      </c>
    </row>
    <row r="62" ht="18" customHeight="1">
      <c r="I62" s="48">
        <f>IF(A62=1,'I - BDI'!$D$51/100,IF(A62=2,'I - BDI'!$D$103/100,""))</f>
      </c>
    </row>
    <row r="63" ht="18" customHeight="1">
      <c r="I63" s="48">
        <f>IF(A63=1,'I - BDI'!$D$51/100,IF(A63=2,'I - BDI'!$D$103/100,""))</f>
      </c>
    </row>
    <row r="64" ht="18" customHeight="1">
      <c r="I64" s="48">
        <f>IF(A64=1,'I - BDI'!$D$51/100,IF(A64=2,'I - BDI'!$D$103/100,""))</f>
      </c>
    </row>
    <row r="65" ht="18" customHeight="1">
      <c r="I65" s="48">
        <f>IF(A65=1,'I - BDI'!$D$51/100,IF(A65=2,'I - BDI'!$D$103/100,""))</f>
      </c>
    </row>
    <row r="66" ht="18" customHeight="1">
      <c r="I66" s="48">
        <f>IF(A66=1,'I - BDI'!$D$51/100,IF(A66=2,'I - BDI'!$D$103/100,""))</f>
      </c>
    </row>
    <row r="67" ht="18" customHeight="1">
      <c r="I67" s="48">
        <f>IF(A67=1,'I - BDI'!$D$51/100,IF(A67=2,'I - BDI'!$D$103/100,""))</f>
      </c>
    </row>
    <row r="68" ht="18" customHeight="1">
      <c r="I68" s="48">
        <f>IF(A68=1,'I - BDI'!$D$51/100,IF(A68=2,'I - BDI'!$D$103/100,""))</f>
      </c>
    </row>
    <row r="69" ht="18" customHeight="1">
      <c r="I69" s="48">
        <f>IF(A69=1,'I - BDI'!$D$51/100,IF(A69=2,'I - BDI'!$D$103/100,""))</f>
      </c>
    </row>
    <row r="70" ht="18" customHeight="1">
      <c r="I70" s="48">
        <f>IF(A70=1,'I - BDI'!$D$51/100,IF(A70=2,'I - BDI'!$D$103/100,""))</f>
      </c>
    </row>
    <row r="71" ht="18" customHeight="1">
      <c r="I71" s="48">
        <f>IF(A71=1,'I - BDI'!$D$51/100,IF(A71=2,'I - BDI'!$D$103/100,""))</f>
      </c>
    </row>
    <row r="72" ht="18" customHeight="1">
      <c r="I72" s="48">
        <f>IF(A72=1,'I - BDI'!$D$51/100,IF(A72=2,'I - BDI'!$D$103/100,""))</f>
      </c>
    </row>
    <row r="73" ht="18" customHeight="1">
      <c r="I73" s="48">
        <f>IF(A73=1,'I - BDI'!$D$51/100,IF(A73=2,'I - BDI'!$D$103/100,""))</f>
      </c>
    </row>
    <row r="74" ht="18" customHeight="1">
      <c r="I74" s="48">
        <f>IF(A74=1,'I - BDI'!$D$51/100,IF(A74=2,'I - BDI'!$D$103/100,""))</f>
      </c>
    </row>
    <row r="84" ht="18" customHeight="1">
      <c r="I84" s="48">
        <f>IF(A84=1,'I - BDI'!$D$51/100,IF(A84=2,'I - BDI'!$D$103/100,""))</f>
      </c>
    </row>
    <row r="85" ht="18" customHeight="1">
      <c r="I85" s="48">
        <f>IF(A85=1,'I - BDI'!$D$51/100,IF(A85=2,'I - BDI'!$D$103/100,""))</f>
      </c>
    </row>
    <row r="86" ht="18" customHeight="1">
      <c r="I86" s="48">
        <f>IF(A86=1,'I - BDI'!$D$51/100,IF(A86=2,'I - BDI'!$D$103/100,""))</f>
      </c>
    </row>
    <row r="87" ht="18" customHeight="1">
      <c r="I87" s="48">
        <f>IF(A87=1,'I - BDI'!$D$51/100,IF(A87=2,'I - BDI'!$D$103/100,""))</f>
      </c>
    </row>
    <row r="88" ht="18" customHeight="1">
      <c r="I88" s="48">
        <f>IF(A88=1,'I - BDI'!$D$51/100,IF(A88=2,'I - BDI'!$D$103/100,""))</f>
      </c>
    </row>
    <row r="89" ht="18" customHeight="1">
      <c r="I89" s="48">
        <f>IF(A89=1,'I - BDI'!$D$51/100,IF(A89=2,'I - BDI'!$D$103/100,""))</f>
      </c>
    </row>
    <row r="90" ht="18" customHeight="1">
      <c r="I90" s="48">
        <f>IF(A90=1,'I - BDI'!$D$51/100,IF(A90=2,'I - BDI'!$D$103/100,""))</f>
      </c>
    </row>
    <row r="91" ht="18" customHeight="1">
      <c r="I91" s="48">
        <f>IF(A91=1,'I - BDI'!$D$51/100,IF(A91=2,'I - BDI'!$D$103/100,""))</f>
      </c>
    </row>
    <row r="92" ht="18" customHeight="1">
      <c r="I92" s="48">
        <f>IF(A92=1,'I - BDI'!$D$51/100,IF(A92=2,'I - BDI'!$D$103/100,""))</f>
      </c>
    </row>
    <row r="93" ht="18" customHeight="1">
      <c r="I93" s="48">
        <f>IF(A93=1,'I - BDI'!$D$51/100,IF(A93=2,'I - BDI'!$D$103/100,""))</f>
      </c>
    </row>
    <row r="94" ht="18" customHeight="1">
      <c r="I94" s="48">
        <f>IF(A94=1,'I - BDI'!$D$51/100,IF(A94=2,'I - BDI'!$D$103/100,""))</f>
      </c>
    </row>
    <row r="95" ht="18" customHeight="1">
      <c r="I95" s="48">
        <f>IF(A95=1,'I - BDI'!$D$51/100,IF(A95=2,'I - BDI'!$D$103/100,""))</f>
      </c>
    </row>
    <row r="96" ht="18" customHeight="1">
      <c r="I96" s="48">
        <f>IF(A96=1,'I - BDI'!$D$51/100,IF(A96=2,'I - BDI'!$D$103/100,""))</f>
      </c>
    </row>
    <row r="97" ht="18" customHeight="1">
      <c r="I97" s="48">
        <f>IF(A97=1,'I - BDI'!$D$51/100,IF(A97=2,'I - BDI'!$D$103/100,""))</f>
      </c>
    </row>
    <row r="98" ht="18" customHeight="1">
      <c r="I98" s="48">
        <f>IF(A98=1,'I - BDI'!$D$51/100,IF(A98=2,'I - BDI'!$D$103/100,""))</f>
      </c>
    </row>
    <row r="99" ht="18" customHeight="1">
      <c r="I99" s="48">
        <f>IF(A99=1,'I - BDI'!$D$51/100,IF(A99=2,'I - BDI'!$D$103/100,""))</f>
      </c>
    </row>
    <row r="100" ht="18" customHeight="1">
      <c r="I100" s="48">
        <f>IF(A100=1,'I - BDI'!$D$51/100,IF(A100=2,'I - BDI'!$D$103/100,""))</f>
      </c>
    </row>
    <row r="101" ht="18" customHeight="1">
      <c r="I101" s="48">
        <f>IF(A101=1,'I - BDI'!$D$51/100,IF(A101=2,'I - BDI'!$D$103/100,""))</f>
      </c>
    </row>
    <row r="102" ht="18" customHeight="1">
      <c r="I102" s="48">
        <f>IF(A102=1,'I - BDI'!$D$51/100,IF(A102=2,'I - BDI'!$D$103/100,""))</f>
      </c>
    </row>
    <row r="103" ht="18" customHeight="1">
      <c r="I103" s="48">
        <f>IF(A103=1,'I - BDI'!$D$51/100,IF(A103=2,'I - BDI'!$D$103/100,""))</f>
      </c>
    </row>
    <row r="104" ht="18" customHeight="1">
      <c r="I104" s="48">
        <f>IF(A104=1,'I - BDI'!$D$51/100,IF(A104=2,'I - BDI'!$D$103/100,""))</f>
      </c>
    </row>
    <row r="105" ht="18" customHeight="1">
      <c r="I105" s="48">
        <f>IF(A105=1,'I - BDI'!$D$51/100,IF(A105=2,'I - BDI'!$D$103/100,""))</f>
      </c>
    </row>
    <row r="106" ht="18" customHeight="1">
      <c r="I106" s="48">
        <f>IF(A106=1,'I - BDI'!$D$51/100,IF(A106=2,'I - BDI'!$D$103/100,""))</f>
      </c>
    </row>
    <row r="107" ht="18" customHeight="1">
      <c r="I107" s="48">
        <f>IF(A107=1,'I - BDI'!$D$51/100,IF(A107=2,'I - BDI'!$D$103/100,""))</f>
      </c>
    </row>
    <row r="108" ht="18" customHeight="1">
      <c r="I108" s="48">
        <f>IF(A108=1,'I - BDI'!$D$51/100,IF(A108=2,'I - BDI'!$D$103/100,""))</f>
      </c>
    </row>
    <row r="109" ht="18" customHeight="1">
      <c r="I109" s="48">
        <f>IF(A109=1,'I - BDI'!$D$51/100,IF(A109=2,'I - BDI'!$D$103/100,""))</f>
      </c>
    </row>
    <row r="110" ht="18" customHeight="1">
      <c r="I110" s="48">
        <f>IF(A110=1,'I - BDI'!$D$51/100,IF(A110=2,'I - BDI'!$D$103/100,""))</f>
      </c>
    </row>
    <row r="111" ht="18" customHeight="1">
      <c r="I111" s="48">
        <f>IF(A111=1,'I - BDI'!$D$51/100,IF(A111=2,'I - BDI'!$D$103/100,""))</f>
      </c>
    </row>
    <row r="121" ht="18" customHeight="1">
      <c r="I121" s="48">
        <f>IF(A121=1,'I - BDI'!$D$51/100,IF(A121=2,'I - BDI'!$D$103/100,""))</f>
      </c>
    </row>
    <row r="122" ht="18" customHeight="1">
      <c r="I122" s="48">
        <f>IF(A122=1,'I - BDI'!$D$51/100,IF(A122=2,'I - BDI'!$D$103/100,""))</f>
      </c>
    </row>
    <row r="123" ht="18" customHeight="1">
      <c r="I123" s="48">
        <f>IF(A123=1,'I - BDI'!$D$51/100,IF(A123=2,'I - BDI'!$D$103/100,""))</f>
      </c>
    </row>
    <row r="124" ht="18" customHeight="1">
      <c r="I124" s="48">
        <f>IF(A124=1,'I - BDI'!$D$51/100,IF(A124=2,'I - BDI'!$D$103/100,""))</f>
      </c>
    </row>
    <row r="125" ht="18" customHeight="1">
      <c r="I125" s="48">
        <f>IF(A125=1,'I - BDI'!$D$51/100,IF(A125=2,'I - BDI'!$D$103/100,""))</f>
      </c>
    </row>
    <row r="126" ht="18" customHeight="1">
      <c r="I126" s="48">
        <f>IF(A126=1,'I - BDI'!$D$51/100,IF(A126=2,'I - BDI'!$D$103/100,""))</f>
      </c>
    </row>
    <row r="127" ht="18" customHeight="1">
      <c r="I127" s="48">
        <f>IF(A127=1,'I - BDI'!$D$51/100,IF(A127=2,'I - BDI'!$D$103/100,""))</f>
      </c>
    </row>
    <row r="128" ht="18" customHeight="1">
      <c r="I128" s="48">
        <f>IF(A128=1,'I - BDI'!$D$51/100,IF(A128=2,'I - BDI'!$D$103/100,""))</f>
      </c>
    </row>
    <row r="129" ht="18" customHeight="1">
      <c r="I129" s="48">
        <f>IF(A129=1,'I - BDI'!$D$51/100,IF(A129=2,'I - BDI'!$D$103/100,""))</f>
      </c>
    </row>
    <row r="130" ht="18" customHeight="1">
      <c r="I130" s="48">
        <f>IF(A130=1,'I - BDI'!$D$51/100,IF(A130=2,'I - BDI'!$D$103/100,""))</f>
      </c>
    </row>
    <row r="131" ht="18" customHeight="1">
      <c r="I131" s="48">
        <f>IF(A131=1,'I - BDI'!$D$51/100,IF(A131=2,'I - BDI'!$D$103/100,""))</f>
      </c>
    </row>
    <row r="132" ht="18" customHeight="1">
      <c r="I132" s="48">
        <f>IF(A132=1,'I - BDI'!$D$51/100,IF(A132=2,'I - BDI'!$D$103/100,""))</f>
      </c>
    </row>
    <row r="133" ht="18" customHeight="1">
      <c r="I133" s="48">
        <f>IF(A133=1,'I - BDI'!$D$51/100,IF(A133=2,'I - BDI'!$D$103/100,""))</f>
      </c>
    </row>
    <row r="134" ht="18" customHeight="1">
      <c r="I134" s="48">
        <f>IF(A134=1,'I - BDI'!$D$51/100,IF(A134=2,'I - BDI'!$D$103/100,""))</f>
      </c>
    </row>
    <row r="135" ht="18" customHeight="1">
      <c r="I135" s="48">
        <f>IF(A135=1,'I - BDI'!$D$51/100,IF(A135=2,'I - BDI'!$D$103/100,""))</f>
      </c>
    </row>
    <row r="136" ht="18" customHeight="1">
      <c r="I136" s="48">
        <f>IF(A136=1,'I - BDI'!$D$51/100,IF(A136=2,'I - BDI'!$D$103/100,""))</f>
      </c>
    </row>
    <row r="137" ht="18" customHeight="1">
      <c r="I137" s="48">
        <f>IF(A137=1,'I - BDI'!$D$51/100,IF(A137=2,'I - BDI'!$D$103/100,""))</f>
      </c>
    </row>
    <row r="138" ht="18" customHeight="1">
      <c r="I138" s="48">
        <f>IF(A138=1,'I - BDI'!$D$51/100,IF(A138=2,'I - BDI'!$D$103/100,""))</f>
      </c>
    </row>
    <row r="139" ht="18" customHeight="1">
      <c r="I139" s="48">
        <f>IF(A139=1,'I - BDI'!$D$51/100,IF(A139=2,'I - BDI'!$D$103/100,""))</f>
      </c>
    </row>
    <row r="140" ht="18" customHeight="1">
      <c r="I140" s="48">
        <f>IF(A140=1,'I - BDI'!$D$51/100,IF(A140=2,'I - BDI'!$D$103/100,""))</f>
      </c>
    </row>
    <row r="141" ht="18" customHeight="1">
      <c r="I141" s="48">
        <f>IF(A141=1,'I - BDI'!$D$51/100,IF(A141=2,'I - BDI'!$D$103/100,""))</f>
      </c>
    </row>
    <row r="142" ht="18" customHeight="1">
      <c r="I142" s="48">
        <f>IF(A142=1,'I - BDI'!$D$51/100,IF(A142=2,'I - BDI'!$D$103/100,""))</f>
      </c>
    </row>
    <row r="143" ht="18" customHeight="1">
      <c r="I143" s="48">
        <f>IF(A143=1,'I - BDI'!$D$51/100,IF(A143=2,'I - BDI'!$D$103/100,""))</f>
      </c>
    </row>
    <row r="144" ht="18" customHeight="1">
      <c r="I144" s="48">
        <f>IF(A144=1,'I - BDI'!$D$51/100,IF(A144=2,'I - BDI'!$D$103/100,""))</f>
      </c>
    </row>
    <row r="145" ht="18" customHeight="1">
      <c r="I145" s="48">
        <f>IF(A145=1,'I - BDI'!$D$51/100,IF(A145=2,'I - BDI'!$D$103/100,""))</f>
      </c>
    </row>
    <row r="146" ht="18" customHeight="1">
      <c r="I146" s="48">
        <f>IF(A146=1,'I - BDI'!$D$51/100,IF(A146=2,'I - BDI'!$D$103/100,""))</f>
      </c>
    </row>
    <row r="147" ht="18" customHeight="1">
      <c r="I147" s="48">
        <f>IF(A147=1,'I - BDI'!$D$51/100,IF(A147=2,'I - BDI'!$D$103/100,""))</f>
      </c>
    </row>
    <row r="148" ht="18" customHeight="1">
      <c r="I148" s="48">
        <f>IF(A148=1,'I - BDI'!$D$51/100,IF(A148=2,'I - BDI'!$D$103/100,""))</f>
      </c>
    </row>
    <row r="158" ht="18" customHeight="1">
      <c r="I158" s="48">
        <f>IF(A158=1,'I - BDI'!$D$51/100,IF(A158=2,'I - BDI'!$D$103/100,""))</f>
      </c>
    </row>
    <row r="159" ht="18" customHeight="1">
      <c r="I159" s="48">
        <f>IF(A159=1,'I - BDI'!$D$51/100,IF(A159=2,'I - BDI'!$D$103/100,""))</f>
      </c>
    </row>
    <row r="160" ht="18" customHeight="1">
      <c r="I160" s="48">
        <f>IF(A160=1,'I - BDI'!$D$51/100,IF(A160=2,'I - BDI'!$D$103/100,""))</f>
      </c>
    </row>
    <row r="161" ht="18" customHeight="1">
      <c r="I161" s="48">
        <f>IF(A161=1,'I - BDI'!$D$51/100,IF(A161=2,'I - BDI'!$D$103/100,""))</f>
      </c>
    </row>
    <row r="162" ht="18" customHeight="1">
      <c r="I162" s="48">
        <f>IF(A162=1,'I - BDI'!$D$51/100,IF(A162=2,'I - BDI'!$D$103/100,""))</f>
      </c>
    </row>
    <row r="163" ht="18" customHeight="1">
      <c r="I163" s="48">
        <f>IF(A163=1,'I - BDI'!$D$51/100,IF(A163=2,'I - BDI'!$D$103/100,""))</f>
      </c>
    </row>
    <row r="164" ht="18" customHeight="1">
      <c r="I164" s="48">
        <f>IF(A164=1,'I - BDI'!$D$51/100,IF(A164=2,'I - BDI'!$D$103/100,""))</f>
      </c>
    </row>
    <row r="165" ht="18" customHeight="1">
      <c r="I165" s="48">
        <f>IF(A165=1,'I - BDI'!$D$51/100,IF(A165=2,'I - BDI'!$D$103/100,""))</f>
      </c>
    </row>
    <row r="166" ht="18" customHeight="1">
      <c r="I166" s="48">
        <f>IF(A166=1,'I - BDI'!$D$51/100,IF(A166=2,'I - BDI'!$D$103/100,""))</f>
      </c>
    </row>
    <row r="167" ht="18" customHeight="1">
      <c r="I167" s="48">
        <f>IF(A167=1,'I - BDI'!$D$51/100,IF(A167=2,'I - BDI'!$D$103/100,""))</f>
      </c>
    </row>
    <row r="168" ht="18" customHeight="1">
      <c r="I168" s="48">
        <f>IF(A168=1,'I - BDI'!$D$51/100,IF(A168=2,'I - BDI'!$D$103/100,""))</f>
      </c>
    </row>
    <row r="169" ht="18" customHeight="1">
      <c r="I169" s="48">
        <f>IF(A169=1,'I - BDI'!$D$51/100,IF(A169=2,'I - BDI'!$D$103/100,""))</f>
      </c>
    </row>
    <row r="170" ht="18" customHeight="1">
      <c r="I170" s="48">
        <f>IF(A170=1,'I - BDI'!$D$51/100,IF(A170=2,'I - BDI'!$D$103/100,""))</f>
      </c>
    </row>
    <row r="171" ht="18" customHeight="1">
      <c r="I171" s="48">
        <f>IF(A171=1,'I - BDI'!$D$51/100,IF(A171=2,'I - BDI'!$D$103/100,""))</f>
      </c>
    </row>
    <row r="172" ht="18" customHeight="1">
      <c r="I172" s="48">
        <f>IF(A172=1,'I - BDI'!$D$51/100,IF(A172=2,'I - BDI'!$D$103/100,""))</f>
      </c>
    </row>
    <row r="173" ht="18" customHeight="1">
      <c r="I173" s="48">
        <f>IF(A173=1,'I - BDI'!$D$51/100,IF(A173=2,'I - BDI'!$D$103/100,""))</f>
      </c>
    </row>
    <row r="174" ht="18" customHeight="1">
      <c r="I174" s="48">
        <f>IF(A174=1,'I - BDI'!$D$51/100,IF(A174=2,'I - BDI'!$D$103/100,""))</f>
      </c>
    </row>
    <row r="175" ht="18" customHeight="1">
      <c r="I175" s="48">
        <f>IF(A175=1,'I - BDI'!$D$51/100,IF(A175=2,'I - BDI'!$D$103/100,""))</f>
      </c>
    </row>
    <row r="176" ht="18" customHeight="1">
      <c r="I176" s="48">
        <f>IF(A176=1,'I - BDI'!$D$51/100,IF(A176=2,'I - BDI'!$D$103/100,""))</f>
      </c>
    </row>
    <row r="177" ht="18" customHeight="1">
      <c r="I177" s="48">
        <f>IF(A177=1,'I - BDI'!$D$51/100,IF(A177=2,'I - BDI'!$D$103/100,""))</f>
      </c>
    </row>
    <row r="178" ht="18" customHeight="1">
      <c r="I178" s="48">
        <f>IF(A178=1,'I - BDI'!$D$51/100,IF(A178=2,'I - BDI'!$D$103/100,""))</f>
      </c>
    </row>
    <row r="179" ht="18" customHeight="1">
      <c r="I179" s="48">
        <f>IF(A179=1,'I - BDI'!$D$51/100,IF(A179=2,'I - BDI'!$D$103/100,""))</f>
      </c>
    </row>
    <row r="180" ht="18" customHeight="1">
      <c r="I180" s="48">
        <f>IF(A180=1,'I - BDI'!$D$51/100,IF(A180=2,'I - BDI'!$D$103/100,""))</f>
      </c>
    </row>
    <row r="181" ht="18" customHeight="1">
      <c r="I181" s="48">
        <f>IF(A181=1,'I - BDI'!$D$51/100,IF(A181=2,'I - BDI'!$D$103/100,""))</f>
      </c>
    </row>
    <row r="182" ht="18" customHeight="1">
      <c r="I182" s="48">
        <f>IF(A182=1,'I - BDI'!$D$51/100,IF(A182=2,'I - BDI'!$D$103/100,""))</f>
      </c>
    </row>
    <row r="183" ht="18" customHeight="1">
      <c r="I183" s="48">
        <f>IF(A183=1,'I - BDI'!$D$51/100,IF(A183=2,'I - BDI'!$D$103/100,""))</f>
      </c>
    </row>
    <row r="184" ht="18" customHeight="1">
      <c r="I184" s="48">
        <f>IF(A184=1,'I - BDI'!$D$51/100,IF(A184=2,'I - BDI'!$D$103/100,""))</f>
      </c>
    </row>
    <row r="185" ht="18" customHeight="1">
      <c r="I185" s="48">
        <f>IF(A185=1,'I - BDI'!$D$51/100,IF(A185=2,'I - BDI'!$D$103/100,""))</f>
      </c>
    </row>
  </sheetData>
  <sheetProtection/>
  <mergeCells count="19">
    <mergeCell ref="E6:E8"/>
    <mergeCell ref="F6:F8"/>
    <mergeCell ref="G6:H6"/>
    <mergeCell ref="B2:K2"/>
    <mergeCell ref="B3:K3"/>
    <mergeCell ref="B4:D5"/>
    <mergeCell ref="E4:H5"/>
    <mergeCell ref="I4:K4"/>
    <mergeCell ref="I5:K5"/>
    <mergeCell ref="I6:I8"/>
    <mergeCell ref="J6:K6"/>
    <mergeCell ref="G7:H7"/>
    <mergeCell ref="J7:K7"/>
    <mergeCell ref="B39:E39"/>
    <mergeCell ref="F39:G39"/>
    <mergeCell ref="I39:J39"/>
    <mergeCell ref="B6:B8"/>
    <mergeCell ref="C6:C8"/>
    <mergeCell ref="D6:D8"/>
  </mergeCells>
  <conditionalFormatting sqref="B10:F37">
    <cfRule type="expression" priority="29" dxfId="29" stopIfTrue="1">
      <formula>$F10=""</formula>
    </cfRule>
  </conditionalFormatting>
  <conditionalFormatting sqref="B10:B37">
    <cfRule type="expression" priority="28" dxfId="29" stopIfTrue="1">
      <formula>$F10=""</formula>
    </cfRule>
  </conditionalFormatting>
  <conditionalFormatting sqref="B11:B18">
    <cfRule type="expression" priority="27" dxfId="29" stopIfTrue="1">
      <formula>$F11=""</formula>
    </cfRule>
  </conditionalFormatting>
  <conditionalFormatting sqref="B11:B18">
    <cfRule type="expression" priority="26" dxfId="29" stopIfTrue="1">
      <formula>$F11=""</formula>
    </cfRule>
  </conditionalFormatting>
  <conditionalFormatting sqref="D10:D37">
    <cfRule type="expression" priority="25" dxfId="29" stopIfTrue="1">
      <formula>$E10=""</formula>
    </cfRule>
  </conditionalFormatting>
  <conditionalFormatting sqref="D12:D36">
    <cfRule type="expression" priority="24" dxfId="29" stopIfTrue="1">
      <formula>$E12=""</formula>
    </cfRule>
  </conditionalFormatting>
  <conditionalFormatting sqref="D11">
    <cfRule type="expression" priority="23" dxfId="29" stopIfTrue="1">
      <formula>$E11=""</formula>
    </cfRule>
  </conditionalFormatting>
  <conditionalFormatting sqref="D15">
    <cfRule type="expression" priority="22" dxfId="29" stopIfTrue="1">
      <formula>$E15=""</formula>
    </cfRule>
  </conditionalFormatting>
  <conditionalFormatting sqref="D17:D19">
    <cfRule type="expression" priority="21" dxfId="29" stopIfTrue="1">
      <formula>$E17=""</formula>
    </cfRule>
  </conditionalFormatting>
  <conditionalFormatting sqref="D16">
    <cfRule type="expression" priority="20" dxfId="29" stopIfTrue="1">
      <formula>$E16=""</formula>
    </cfRule>
  </conditionalFormatting>
  <conditionalFormatting sqref="D11">
    <cfRule type="expression" priority="19" dxfId="29" stopIfTrue="1">
      <formula>$D11=""</formula>
    </cfRule>
  </conditionalFormatting>
  <conditionalFormatting sqref="D12">
    <cfRule type="expression" priority="18" dxfId="29" stopIfTrue="1">
      <formula>$D12=""</formula>
    </cfRule>
  </conditionalFormatting>
  <conditionalFormatting sqref="D11">
    <cfRule type="expression" priority="17" dxfId="29" stopIfTrue="1">
      <formula>$D11=""</formula>
    </cfRule>
  </conditionalFormatting>
  <conditionalFormatting sqref="D12">
    <cfRule type="expression" priority="16" dxfId="29" stopIfTrue="1">
      <formula>$D12=""</formula>
    </cfRule>
  </conditionalFormatting>
  <conditionalFormatting sqref="D13:D36">
    <cfRule type="expression" priority="15" dxfId="29" stopIfTrue="1">
      <formula>$D13=""</formula>
    </cfRule>
  </conditionalFormatting>
  <conditionalFormatting sqref="D14:D17">
    <cfRule type="expression" priority="14" dxfId="29" stopIfTrue="1">
      <formula>$D14=""</formula>
    </cfRule>
  </conditionalFormatting>
  <conditionalFormatting sqref="D18:D20">
    <cfRule type="expression" priority="13" dxfId="29" stopIfTrue="1">
      <formula>$D18=""</formula>
    </cfRule>
  </conditionalFormatting>
  <conditionalFormatting sqref="D21">
    <cfRule type="expression" priority="12" dxfId="29" stopIfTrue="1">
      <formula>$D21=""</formula>
    </cfRule>
  </conditionalFormatting>
  <conditionalFormatting sqref="D22">
    <cfRule type="expression" priority="11" dxfId="29" stopIfTrue="1">
      <formula>$D22=""</formula>
    </cfRule>
  </conditionalFormatting>
  <conditionalFormatting sqref="D11">
    <cfRule type="expression" priority="10" dxfId="29" stopIfTrue="1">
      <formula>$D11=""</formula>
    </cfRule>
  </conditionalFormatting>
  <conditionalFormatting sqref="D10:D37">
    <cfRule type="expression" priority="9" dxfId="29" stopIfTrue="1">
      <formula>$D10=""</formula>
    </cfRule>
  </conditionalFormatting>
  <conditionalFormatting sqref="D11">
    <cfRule type="expression" priority="8" dxfId="29" stopIfTrue="1">
      <formula>$D11=""</formula>
    </cfRule>
  </conditionalFormatting>
  <conditionalFormatting sqref="C10:F37">
    <cfRule type="expression" priority="7" dxfId="29" stopIfTrue="1">
      <formula>$F10=""</formula>
    </cfRule>
  </conditionalFormatting>
  <conditionalFormatting sqref="D10:D37">
    <cfRule type="expression" priority="6" dxfId="29" stopIfTrue="1">
      <formula>$E10=""</formula>
    </cfRule>
  </conditionalFormatting>
  <conditionalFormatting sqref="D10:D37">
    <cfRule type="expression" priority="5" dxfId="29" stopIfTrue="1">
      <formula>$E10=""</formula>
    </cfRule>
  </conditionalFormatting>
  <conditionalFormatting sqref="D10:D37">
    <cfRule type="expression" priority="4" dxfId="29" stopIfTrue="1">
      <formula>$D10=""</formula>
    </cfRule>
  </conditionalFormatting>
  <conditionalFormatting sqref="C10:C37">
    <cfRule type="expression" priority="3" dxfId="29" stopIfTrue="1">
      <formula>$F10=0</formula>
    </cfRule>
  </conditionalFormatting>
  <conditionalFormatting sqref="D12">
    <cfRule type="expression" priority="2" dxfId="29" stopIfTrue="1">
      <formula>$D12=""</formula>
    </cfRule>
  </conditionalFormatting>
  <conditionalFormatting sqref="D12">
    <cfRule type="expression" priority="1" dxfId="29" stopIfTrue="1">
      <formula>$D12=""</formula>
    </cfRule>
  </conditionalFormatting>
  <dataValidations count="1">
    <dataValidation errorStyle="warning" type="textLength" allowBlank="1" showInputMessage="1" errorTitle="ATENÇÃO" error="Esta célula contém fórmula. Tem certeza que deseja apagá-la?" sqref="IL58675:IL58702">
      <formula1>0</formula1>
      <formula2>0</formula2>
    </dataValidation>
  </dataValidations>
  <printOptions horizontalCentered="1" verticalCentered="1"/>
  <pageMargins left="0.31496062992125984" right="0.3937007874015748" top="0.3937007874015748" bottom="0.7874015748031497" header="0.3937007874015748" footer="0.3937007874015748"/>
  <pageSetup blackAndWhite="1" horizontalDpi="300" verticalDpi="300" orientation="landscape" paperSize="9" scale="93" r:id="rId4"/>
  <colBreaks count="1" manualBreakCount="1">
    <brk id="11" min="1" max="39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4"/>
  <sheetViews>
    <sheetView showGridLines="0" showZeros="0" tabSelected="1" view="pageBreakPreview" zoomScaleNormal="75" zoomScaleSheetLayoutView="100" zoomScalePageLayoutView="0" workbookViewId="0" topLeftCell="A7">
      <selection activeCell="C26" sqref="C26"/>
    </sheetView>
  </sheetViews>
  <sheetFormatPr defaultColWidth="9.140625" defaultRowHeight="18" customHeight="1"/>
  <cols>
    <col min="1" max="1" width="1.7109375" style="93" customWidth="1"/>
    <col min="2" max="2" width="8.7109375" style="93" customWidth="1"/>
    <col min="3" max="3" width="62.28125" style="93" customWidth="1"/>
    <col min="4" max="4" width="21.00390625" style="93" customWidth="1"/>
    <col min="5" max="5" width="14.421875" style="94" customWidth="1"/>
    <col min="6" max="6" width="14.8515625" style="94" customWidth="1"/>
    <col min="7" max="13" width="9.140625" style="94" customWidth="1"/>
    <col min="14" max="16384" width="9.140625" style="93" customWidth="1"/>
  </cols>
  <sheetData>
    <row r="1" ht="9" customHeight="1"/>
    <row r="2" spans="2:4" ht="60" customHeight="1">
      <c r="B2" s="160" t="str">
        <f>'I - BDI'!B2</f>
        <v>[NOME DA EMPRESA PARTICIPANTE DO CERTAME]</v>
      </c>
      <c r="C2" s="160"/>
      <c r="D2" s="160"/>
    </row>
    <row r="3" spans="2:13" ht="30" customHeight="1">
      <c r="B3" s="106" t="s">
        <v>116</v>
      </c>
      <c r="C3" s="107"/>
      <c r="D3" s="108"/>
      <c r="F3" s="93"/>
      <c r="G3" s="93"/>
      <c r="H3" s="93"/>
      <c r="I3" s="93"/>
      <c r="J3" s="93"/>
      <c r="K3" s="93"/>
      <c r="L3" s="93"/>
      <c r="M3" s="93"/>
    </row>
    <row r="4" spans="2:5" s="96" customFormat="1" ht="15" customHeight="1">
      <c r="B4" s="172" t="s">
        <v>0</v>
      </c>
      <c r="C4" s="163"/>
      <c r="D4" s="163"/>
      <c r="E4" s="95"/>
    </row>
    <row r="5" spans="2:5" s="96" customFormat="1" ht="18.75" customHeight="1">
      <c r="B5" s="164"/>
      <c r="C5" s="165"/>
      <c r="D5" s="165"/>
      <c r="E5" s="95"/>
    </row>
    <row r="6" spans="2:5" s="96" customFormat="1" ht="12.75" customHeight="1">
      <c r="B6" s="54"/>
      <c r="C6" s="55"/>
      <c r="D6" s="56"/>
      <c r="E6" s="95"/>
    </row>
    <row r="7" spans="2:5" s="96" customFormat="1" ht="12.75" customHeight="1">
      <c r="B7" s="57" t="s">
        <v>4</v>
      </c>
      <c r="C7" s="58" t="s">
        <v>5</v>
      </c>
      <c r="D7" s="59" t="s">
        <v>117</v>
      </c>
      <c r="E7" s="95"/>
    </row>
    <row r="8" spans="2:13" ht="12.75" customHeight="1">
      <c r="B8" s="60"/>
      <c r="C8" s="61"/>
      <c r="D8" s="62"/>
      <c r="F8" s="93"/>
      <c r="G8" s="93"/>
      <c r="H8" s="93"/>
      <c r="I8" s="93"/>
      <c r="J8" s="93"/>
      <c r="K8" s="93"/>
      <c r="L8" s="93"/>
      <c r="M8" s="93"/>
    </row>
    <row r="9" spans="2:13" ht="12.75" customHeight="1">
      <c r="B9" s="63"/>
      <c r="C9" s="64"/>
      <c r="D9" s="97"/>
      <c r="F9" s="93"/>
      <c r="G9" s="93"/>
      <c r="H9" s="98"/>
      <c r="I9" s="93"/>
      <c r="J9" s="93"/>
      <c r="K9" s="93"/>
      <c r="L9" s="93"/>
      <c r="M9" s="93"/>
    </row>
    <row r="10" spans="2:13" ht="12.75" customHeight="1">
      <c r="B10" s="67">
        <v>1</v>
      </c>
      <c r="C10" s="68" t="s">
        <v>118</v>
      </c>
      <c r="D10" s="97"/>
      <c r="F10" s="93"/>
      <c r="G10" s="93"/>
      <c r="H10" s="98"/>
      <c r="I10" s="93"/>
      <c r="J10" s="93"/>
      <c r="K10" s="93"/>
      <c r="L10" s="93"/>
      <c r="M10" s="93"/>
    </row>
    <row r="11" spans="2:13" ht="12.75" customHeight="1">
      <c r="B11" s="69" t="s">
        <v>119</v>
      </c>
      <c r="C11" s="70" t="s">
        <v>120</v>
      </c>
      <c r="D11" s="99">
        <v>20</v>
      </c>
      <c r="F11" s="93"/>
      <c r="G11" s="93"/>
      <c r="H11" s="98"/>
      <c r="I11" s="93"/>
      <c r="J11" s="93"/>
      <c r="K11" s="93"/>
      <c r="L11" s="93"/>
      <c r="M11" s="93"/>
    </row>
    <row r="12" spans="2:13" ht="12.75" customHeight="1">
      <c r="B12" s="69" t="s">
        <v>121</v>
      </c>
      <c r="C12" s="70" t="s">
        <v>122</v>
      </c>
      <c r="D12" s="99">
        <v>1.5</v>
      </c>
      <c r="F12" s="93"/>
      <c r="G12" s="93"/>
      <c r="H12" s="98"/>
      <c r="I12" s="93"/>
      <c r="J12" s="93"/>
      <c r="K12" s="93"/>
      <c r="L12" s="93"/>
      <c r="M12" s="93"/>
    </row>
    <row r="13" spans="2:13" ht="12.75" customHeight="1">
      <c r="B13" s="69" t="s">
        <v>123</v>
      </c>
      <c r="C13" s="70" t="s">
        <v>124</v>
      </c>
      <c r="D13" s="99">
        <v>1</v>
      </c>
      <c r="F13" s="93"/>
      <c r="G13" s="93"/>
      <c r="H13" s="98"/>
      <c r="I13" s="93"/>
      <c r="J13" s="93"/>
      <c r="K13" s="93"/>
      <c r="L13" s="93"/>
      <c r="M13" s="93"/>
    </row>
    <row r="14" spans="2:13" ht="12.75" customHeight="1">
      <c r="B14" s="69" t="s">
        <v>125</v>
      </c>
      <c r="C14" s="70" t="s">
        <v>126</v>
      </c>
      <c r="D14" s="99">
        <v>0.2</v>
      </c>
      <c r="F14" s="93"/>
      <c r="G14" s="93"/>
      <c r="H14" s="98"/>
      <c r="I14" s="93"/>
      <c r="J14" s="93"/>
      <c r="K14" s="93"/>
      <c r="L14" s="93"/>
      <c r="M14" s="93"/>
    </row>
    <row r="15" spans="2:13" ht="12.75" customHeight="1">
      <c r="B15" s="69" t="s">
        <v>127</v>
      </c>
      <c r="C15" s="70" t="s">
        <v>128</v>
      </c>
      <c r="D15" s="99">
        <v>0.6</v>
      </c>
      <c r="F15" s="93"/>
      <c r="G15" s="93"/>
      <c r="H15" s="98"/>
      <c r="I15" s="93"/>
      <c r="J15" s="93"/>
      <c r="K15" s="93"/>
      <c r="L15" s="93"/>
      <c r="M15" s="93"/>
    </row>
    <row r="16" spans="2:13" ht="12.75" customHeight="1">
      <c r="B16" s="69" t="s">
        <v>129</v>
      </c>
      <c r="C16" s="70" t="s">
        <v>130</v>
      </c>
      <c r="D16" s="99">
        <v>2.5</v>
      </c>
      <c r="F16" s="93"/>
      <c r="G16" s="93"/>
      <c r="H16" s="98"/>
      <c r="I16" s="93"/>
      <c r="J16" s="93"/>
      <c r="K16" s="93"/>
      <c r="L16" s="93"/>
      <c r="M16" s="93"/>
    </row>
    <row r="17" spans="2:13" ht="12.75" customHeight="1">
      <c r="B17" s="69" t="s">
        <v>131</v>
      </c>
      <c r="C17" s="70" t="s">
        <v>132</v>
      </c>
      <c r="D17" s="99">
        <v>3</v>
      </c>
      <c r="F17" s="93"/>
      <c r="G17" s="93"/>
      <c r="H17" s="98"/>
      <c r="I17" s="93"/>
      <c r="J17" s="93"/>
      <c r="K17" s="93"/>
      <c r="L17" s="93"/>
      <c r="M17" s="93"/>
    </row>
    <row r="18" spans="2:13" ht="12.75" customHeight="1">
      <c r="B18" s="69" t="s">
        <v>133</v>
      </c>
      <c r="C18" s="70" t="s">
        <v>134</v>
      </c>
      <c r="D18" s="99">
        <v>8</v>
      </c>
      <c r="F18" s="93"/>
      <c r="G18" s="93"/>
      <c r="H18" s="98"/>
      <c r="I18" s="93"/>
      <c r="J18" s="93"/>
      <c r="K18" s="93"/>
      <c r="L18" s="93"/>
      <c r="M18" s="93"/>
    </row>
    <row r="19" spans="2:13" ht="12.75" customHeight="1">
      <c r="B19" s="69" t="s">
        <v>135</v>
      </c>
      <c r="C19" s="70" t="s">
        <v>136</v>
      </c>
      <c r="D19" s="99" t="s">
        <v>137</v>
      </c>
      <c r="F19" s="93"/>
      <c r="G19" s="93"/>
      <c r="H19" s="98"/>
      <c r="I19" s="93"/>
      <c r="J19" s="93"/>
      <c r="K19" s="93"/>
      <c r="L19" s="93"/>
      <c r="M19" s="93"/>
    </row>
    <row r="20" spans="2:13" ht="12.75" customHeight="1">
      <c r="B20" s="67"/>
      <c r="C20" s="100" t="s">
        <v>16</v>
      </c>
      <c r="D20" s="101">
        <f>SUM(D11:D19)</f>
        <v>36.8</v>
      </c>
      <c r="F20" s="93"/>
      <c r="G20" s="93"/>
      <c r="H20" s="98"/>
      <c r="I20" s="93"/>
      <c r="J20" s="93"/>
      <c r="K20" s="93"/>
      <c r="L20" s="93"/>
      <c r="M20" s="93"/>
    </row>
    <row r="21" spans="2:13" ht="12.75" customHeight="1">
      <c r="B21" s="75"/>
      <c r="C21" s="68"/>
      <c r="D21" s="82"/>
      <c r="F21" s="93"/>
      <c r="G21" s="93"/>
      <c r="H21" s="98"/>
      <c r="I21" s="93"/>
      <c r="J21" s="93"/>
      <c r="K21" s="93"/>
      <c r="L21" s="93"/>
      <c r="M21" s="93"/>
    </row>
    <row r="22" spans="2:13" ht="12.75" customHeight="1">
      <c r="B22" s="67"/>
      <c r="C22" s="68" t="s">
        <v>138</v>
      </c>
      <c r="D22" s="97"/>
      <c r="F22" s="93"/>
      <c r="G22" s="93"/>
      <c r="H22" s="98"/>
      <c r="I22" s="93"/>
      <c r="J22" s="93"/>
      <c r="K22" s="93"/>
      <c r="L22" s="93"/>
      <c r="M22" s="93"/>
    </row>
    <row r="23" spans="2:13" ht="12.75" customHeight="1">
      <c r="B23" s="69" t="s">
        <v>139</v>
      </c>
      <c r="C23" s="70" t="s">
        <v>140</v>
      </c>
      <c r="D23" s="99">
        <v>17.92</v>
      </c>
      <c r="F23" s="93"/>
      <c r="G23" s="93"/>
      <c r="H23" s="98"/>
      <c r="I23" s="93"/>
      <c r="J23" s="93"/>
      <c r="K23" s="93"/>
      <c r="L23" s="93"/>
      <c r="M23" s="93"/>
    </row>
    <row r="24" spans="2:13" ht="12.75" customHeight="1">
      <c r="B24" s="69" t="s">
        <v>141</v>
      </c>
      <c r="C24" s="70" t="s">
        <v>142</v>
      </c>
      <c r="D24" s="99">
        <v>4.24</v>
      </c>
      <c r="F24" s="93"/>
      <c r="G24" s="93"/>
      <c r="H24" s="98"/>
      <c r="I24" s="93"/>
      <c r="J24" s="93"/>
      <c r="K24" s="93"/>
      <c r="L24" s="93"/>
      <c r="M24" s="93"/>
    </row>
    <row r="25" spans="2:13" ht="12.75" customHeight="1">
      <c r="B25" s="69" t="s">
        <v>143</v>
      </c>
      <c r="C25" s="70" t="s">
        <v>144</v>
      </c>
      <c r="D25" s="99">
        <v>0.91</v>
      </c>
      <c r="F25" s="93"/>
      <c r="G25" s="93"/>
      <c r="H25" s="98"/>
      <c r="I25" s="93"/>
      <c r="J25" s="93"/>
      <c r="K25" s="93"/>
      <c r="L25" s="93"/>
      <c r="M25" s="93"/>
    </row>
    <row r="26" spans="2:13" ht="12.75" customHeight="1">
      <c r="B26" s="69" t="s">
        <v>145</v>
      </c>
      <c r="C26" s="70" t="s">
        <v>146</v>
      </c>
      <c r="D26" s="99">
        <v>10.96</v>
      </c>
      <c r="F26" s="93"/>
      <c r="G26" s="93"/>
      <c r="H26" s="98"/>
      <c r="I26" s="93"/>
      <c r="J26" s="93"/>
      <c r="K26" s="93"/>
      <c r="L26" s="93"/>
      <c r="M26" s="93"/>
    </row>
    <row r="27" spans="2:13" ht="12.75" customHeight="1">
      <c r="B27" s="69" t="s">
        <v>147</v>
      </c>
      <c r="C27" s="70" t="s">
        <v>148</v>
      </c>
      <c r="D27" s="99">
        <v>0.08</v>
      </c>
      <c r="F27" s="93"/>
      <c r="G27" s="93"/>
      <c r="H27" s="98"/>
      <c r="I27" s="93"/>
      <c r="J27" s="93"/>
      <c r="K27" s="93"/>
      <c r="L27" s="93"/>
      <c r="M27" s="93"/>
    </row>
    <row r="28" spans="2:13" ht="12.75" customHeight="1">
      <c r="B28" s="69" t="s">
        <v>149</v>
      </c>
      <c r="C28" s="70" t="s">
        <v>150</v>
      </c>
      <c r="D28" s="99">
        <v>0.73</v>
      </c>
      <c r="F28" s="93"/>
      <c r="G28" s="93"/>
      <c r="H28" s="98"/>
      <c r="I28" s="93"/>
      <c r="J28" s="93"/>
      <c r="K28" s="93"/>
      <c r="L28" s="93"/>
      <c r="M28" s="93"/>
    </row>
    <row r="29" spans="2:13" ht="12.75" customHeight="1">
      <c r="B29" s="69" t="s">
        <v>151</v>
      </c>
      <c r="C29" s="70" t="s">
        <v>152</v>
      </c>
      <c r="D29" s="99">
        <v>1.37</v>
      </c>
      <c r="F29" s="93"/>
      <c r="G29" s="93"/>
      <c r="H29" s="98"/>
      <c r="I29" s="93"/>
      <c r="J29" s="93"/>
      <c r="K29" s="93"/>
      <c r="L29" s="93"/>
      <c r="M29" s="93"/>
    </row>
    <row r="30" spans="2:13" ht="12.75" customHeight="1">
      <c r="B30" s="69" t="s">
        <v>153</v>
      </c>
      <c r="C30" s="70" t="s">
        <v>154</v>
      </c>
      <c r="D30" s="99">
        <v>0.12</v>
      </c>
      <c r="F30" s="93"/>
      <c r="G30" s="93"/>
      <c r="H30" s="98"/>
      <c r="I30" s="93"/>
      <c r="J30" s="93"/>
      <c r="K30" s="93"/>
      <c r="L30" s="93"/>
      <c r="M30" s="93"/>
    </row>
    <row r="31" spans="2:13" ht="12.75" customHeight="1">
      <c r="B31" s="69" t="s">
        <v>155</v>
      </c>
      <c r="C31" s="70" t="s">
        <v>156</v>
      </c>
      <c r="D31" s="99">
        <v>10.73</v>
      </c>
      <c r="F31" s="93"/>
      <c r="G31" s="93"/>
      <c r="H31" s="98"/>
      <c r="I31" s="93"/>
      <c r="J31" s="93"/>
      <c r="K31" s="93"/>
      <c r="L31" s="93"/>
      <c r="M31" s="93"/>
    </row>
    <row r="32" spans="2:13" ht="12.75" customHeight="1">
      <c r="B32" s="69" t="s">
        <v>157</v>
      </c>
      <c r="C32" s="70" t="s">
        <v>158</v>
      </c>
      <c r="D32" s="99">
        <v>0.03</v>
      </c>
      <c r="F32" s="93"/>
      <c r="G32" s="93"/>
      <c r="H32" s="98"/>
      <c r="I32" s="93"/>
      <c r="J32" s="93"/>
      <c r="K32" s="93"/>
      <c r="L32" s="93"/>
      <c r="M32" s="93"/>
    </row>
    <row r="33" spans="2:13" ht="12.75" customHeight="1">
      <c r="B33" s="75"/>
      <c r="C33" s="100" t="s">
        <v>16</v>
      </c>
      <c r="D33" s="101">
        <f>SUM(D23:D32)</f>
        <v>47.08999999999999</v>
      </c>
      <c r="F33" s="93"/>
      <c r="G33" s="93"/>
      <c r="H33" s="98"/>
      <c r="I33" s="93"/>
      <c r="J33" s="93"/>
      <c r="K33" s="93"/>
      <c r="L33" s="93"/>
      <c r="M33" s="93"/>
    </row>
    <row r="34" spans="2:13" ht="12.75" customHeight="1">
      <c r="B34" s="67"/>
      <c r="C34" s="73"/>
      <c r="D34" s="101"/>
      <c r="F34" s="93"/>
      <c r="G34" s="93"/>
      <c r="H34" s="98"/>
      <c r="I34" s="93"/>
      <c r="J34" s="93"/>
      <c r="K34" s="93"/>
      <c r="L34" s="93"/>
      <c r="M34" s="93"/>
    </row>
    <row r="35" spans="2:13" ht="12.75" customHeight="1">
      <c r="B35" s="75"/>
      <c r="C35" s="68" t="s">
        <v>159</v>
      </c>
      <c r="D35" s="82"/>
      <c r="F35" s="93"/>
      <c r="G35" s="93"/>
      <c r="H35" s="98"/>
      <c r="I35" s="93"/>
      <c r="J35" s="93"/>
      <c r="K35" s="93"/>
      <c r="L35" s="93"/>
      <c r="M35" s="93"/>
    </row>
    <row r="36" spans="2:13" ht="12.75" customHeight="1">
      <c r="B36" s="69" t="s">
        <v>160</v>
      </c>
      <c r="C36" s="70" t="s">
        <v>161</v>
      </c>
      <c r="D36" s="99">
        <v>6.05</v>
      </c>
      <c r="F36" s="93"/>
      <c r="G36" s="93"/>
      <c r="H36" s="98"/>
      <c r="I36" s="93"/>
      <c r="J36" s="93"/>
      <c r="K36" s="93"/>
      <c r="L36" s="93"/>
      <c r="M36" s="93"/>
    </row>
    <row r="37" spans="2:13" ht="12.75" customHeight="1">
      <c r="B37" s="69" t="s">
        <v>162</v>
      </c>
      <c r="C37" s="70" t="s">
        <v>163</v>
      </c>
      <c r="D37" s="99">
        <v>0.14</v>
      </c>
      <c r="F37" s="93"/>
      <c r="G37" s="93"/>
      <c r="H37" s="98"/>
      <c r="I37" s="93"/>
      <c r="J37" s="93"/>
      <c r="K37" s="93"/>
      <c r="L37" s="93"/>
      <c r="M37" s="93"/>
    </row>
    <row r="38" spans="2:13" ht="12.75" customHeight="1">
      <c r="B38" s="69" t="s">
        <v>164</v>
      </c>
      <c r="C38" s="70" t="s">
        <v>165</v>
      </c>
      <c r="D38" s="99">
        <v>2.72</v>
      </c>
      <c r="F38" s="93"/>
      <c r="G38" s="93"/>
      <c r="H38" s="98"/>
      <c r="I38" s="93"/>
      <c r="J38" s="93"/>
      <c r="K38" s="93"/>
      <c r="L38" s="93"/>
      <c r="M38" s="93"/>
    </row>
    <row r="39" spans="2:13" ht="12.75" customHeight="1">
      <c r="B39" s="69" t="s">
        <v>166</v>
      </c>
      <c r="C39" s="70" t="s">
        <v>167</v>
      </c>
      <c r="D39" s="99">
        <v>4.49</v>
      </c>
      <c r="F39" s="93"/>
      <c r="G39" s="93"/>
      <c r="H39" s="98"/>
      <c r="I39" s="93"/>
      <c r="J39" s="93"/>
      <c r="K39" s="93"/>
      <c r="L39" s="93"/>
      <c r="M39" s="93"/>
    </row>
    <row r="40" spans="2:13" ht="12.75" customHeight="1">
      <c r="B40" s="69" t="s">
        <v>168</v>
      </c>
      <c r="C40" s="70" t="s">
        <v>169</v>
      </c>
      <c r="D40" s="99">
        <v>0.51</v>
      </c>
      <c r="F40" s="93"/>
      <c r="G40" s="93"/>
      <c r="H40" s="98"/>
      <c r="I40" s="93"/>
      <c r="J40" s="93"/>
      <c r="K40" s="93"/>
      <c r="L40" s="93"/>
      <c r="M40" s="93"/>
    </row>
    <row r="41" spans="2:13" ht="12.75" customHeight="1">
      <c r="B41" s="75"/>
      <c r="C41" s="100" t="s">
        <v>16</v>
      </c>
      <c r="D41" s="101">
        <f>SUM(D36:D40)</f>
        <v>13.91</v>
      </c>
      <c r="F41" s="93"/>
      <c r="G41" s="93"/>
      <c r="H41" s="98"/>
      <c r="I41" s="93"/>
      <c r="J41" s="93"/>
      <c r="K41" s="93"/>
      <c r="L41" s="93"/>
      <c r="M41" s="93"/>
    </row>
    <row r="42" spans="2:13" ht="12.75" customHeight="1">
      <c r="B42" s="67"/>
      <c r="C42" s="68"/>
      <c r="D42" s="82"/>
      <c r="F42" s="93"/>
      <c r="G42" s="93"/>
      <c r="H42" s="98"/>
      <c r="I42" s="93"/>
      <c r="J42" s="93"/>
      <c r="K42" s="93"/>
      <c r="L42" s="93"/>
      <c r="M42" s="93"/>
    </row>
    <row r="43" spans="2:13" ht="12.75" customHeight="1">
      <c r="B43" s="75"/>
      <c r="C43" s="73" t="s">
        <v>170</v>
      </c>
      <c r="D43" s="101"/>
      <c r="F43" s="93"/>
      <c r="G43" s="93"/>
      <c r="H43" s="98"/>
      <c r="I43" s="93"/>
      <c r="J43" s="93"/>
      <c r="K43" s="93"/>
      <c r="L43" s="93"/>
      <c r="M43" s="93"/>
    </row>
    <row r="44" spans="2:13" ht="12.75" customHeight="1">
      <c r="B44" s="69" t="s">
        <v>171</v>
      </c>
      <c r="C44" s="70" t="s">
        <v>172</v>
      </c>
      <c r="D44" s="99">
        <v>17.33</v>
      </c>
      <c r="F44" s="93"/>
      <c r="G44" s="93"/>
      <c r="H44" s="98"/>
      <c r="I44" s="93"/>
      <c r="J44" s="93"/>
      <c r="K44" s="93"/>
      <c r="L44" s="93"/>
      <c r="M44" s="93"/>
    </row>
    <row r="45" spans="2:13" ht="12.75" customHeight="1">
      <c r="B45" s="161" t="s">
        <v>173</v>
      </c>
      <c r="C45" s="70" t="s">
        <v>174</v>
      </c>
      <c r="D45" s="99">
        <v>0.54</v>
      </c>
      <c r="F45" s="93"/>
      <c r="G45" s="93"/>
      <c r="H45" s="93"/>
      <c r="I45" s="93"/>
      <c r="J45" s="93"/>
      <c r="K45" s="93"/>
      <c r="L45" s="93"/>
      <c r="M45" s="93"/>
    </row>
    <row r="46" spans="2:13" ht="12.75" customHeight="1">
      <c r="B46" s="161"/>
      <c r="C46" s="70" t="s">
        <v>175</v>
      </c>
      <c r="D46" s="82">
        <f>'[1]3 - ES_desonerado'!D46</f>
        <v>0</v>
      </c>
      <c r="F46" s="93"/>
      <c r="G46" s="93"/>
      <c r="H46" s="93"/>
      <c r="I46" s="93"/>
      <c r="J46" s="93"/>
      <c r="K46" s="93"/>
      <c r="L46" s="93"/>
      <c r="M46" s="93"/>
    </row>
    <row r="47" spans="2:13" ht="12.75" customHeight="1">
      <c r="B47" s="75"/>
      <c r="C47" s="100" t="s">
        <v>16</v>
      </c>
      <c r="D47" s="101">
        <f>SUM(D42:D46)</f>
        <v>17.869999999999997</v>
      </c>
      <c r="F47" s="93"/>
      <c r="G47" s="93"/>
      <c r="H47" s="93"/>
      <c r="I47" s="93"/>
      <c r="J47" s="93"/>
      <c r="K47" s="93"/>
      <c r="L47" s="93"/>
      <c r="M47" s="93"/>
    </row>
    <row r="48" spans="2:13" ht="12.75" customHeight="1">
      <c r="B48" s="67"/>
      <c r="C48" s="68"/>
      <c r="D48" s="82"/>
      <c r="F48" s="93"/>
      <c r="G48" s="93"/>
      <c r="H48" s="93"/>
      <c r="I48" s="93"/>
      <c r="J48" s="93"/>
      <c r="K48" s="93"/>
      <c r="L48" s="93"/>
      <c r="M48" s="93"/>
    </row>
    <row r="49" spans="2:13" ht="12.75" customHeight="1">
      <c r="B49" s="75"/>
      <c r="C49" s="68"/>
      <c r="D49" s="82"/>
      <c r="F49" s="93"/>
      <c r="G49" s="93"/>
      <c r="H49" s="93"/>
      <c r="I49" s="93"/>
      <c r="J49" s="93"/>
      <c r="K49" s="93"/>
      <c r="L49" s="93"/>
      <c r="M49" s="93"/>
    </row>
    <row r="50" spans="2:13" ht="12.75" customHeight="1">
      <c r="B50" s="83"/>
      <c r="C50" s="84"/>
      <c r="D50" s="102"/>
      <c r="F50" s="93"/>
      <c r="G50" s="93"/>
      <c r="H50" s="93"/>
      <c r="I50" s="93"/>
      <c r="J50" s="93"/>
      <c r="K50" s="93"/>
      <c r="L50" s="93"/>
      <c r="M50" s="93"/>
    </row>
    <row r="51" spans="2:4" ht="30" customHeight="1">
      <c r="B51" s="104" t="s">
        <v>176</v>
      </c>
      <c r="C51" s="105"/>
      <c r="D51" s="86">
        <f>SUM(D47,D41,D33,D20)</f>
        <v>115.66999999999999</v>
      </c>
    </row>
    <row r="52" spans="2:13" ht="12.75" customHeight="1">
      <c r="B52" s="103"/>
      <c r="C52" s="88"/>
      <c r="D52" s="89"/>
      <c r="F52" s="93"/>
      <c r="G52" s="93"/>
      <c r="H52" s="93"/>
      <c r="I52" s="93"/>
      <c r="J52" s="93"/>
      <c r="K52" s="93"/>
      <c r="L52" s="93"/>
      <c r="M52" s="93"/>
    </row>
    <row r="53" spans="2:13" ht="12.75" customHeight="1">
      <c r="B53" s="90"/>
      <c r="C53" s="91"/>
      <c r="D53" s="92"/>
      <c r="F53" s="93"/>
      <c r="G53" s="93"/>
      <c r="H53" s="93"/>
      <c r="I53" s="93"/>
      <c r="J53" s="93"/>
      <c r="K53" s="93"/>
      <c r="L53" s="93"/>
      <c r="M53" s="93"/>
    </row>
    <row r="54" spans="2:4" ht="12.75" customHeight="1">
      <c r="B54" s="90"/>
      <c r="C54" s="91"/>
      <c r="D54" s="92"/>
    </row>
  </sheetData>
  <sheetProtection/>
  <mergeCells count="5">
    <mergeCell ref="B2:D2"/>
    <mergeCell ref="B3:D3"/>
    <mergeCell ref="B4:D5"/>
    <mergeCell ref="B45:B46"/>
    <mergeCell ref="B51:C51"/>
  </mergeCells>
  <printOptions horizontalCentered="1" verticalCentered="1"/>
  <pageMargins left="0.7874015748031497" right="0.3937007874015748" top="0.3937007874015748" bottom="0.7874015748031497" header="0.3937007874015748" footer="0.3937007874015748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odir.couto</dc:creator>
  <cp:keywords/>
  <dc:description/>
  <cp:lastModifiedBy>odir.couto</cp:lastModifiedBy>
  <dcterms:created xsi:type="dcterms:W3CDTF">2021-12-10T18:29:58Z</dcterms:created>
  <dcterms:modified xsi:type="dcterms:W3CDTF">2021-12-10T18:35:06Z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